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53222"/>
  <mc:AlternateContent xmlns:mc="http://schemas.openxmlformats.org/markup-compatibility/2006">
    <mc:Choice Requires="x15">
      <x15ac:absPath xmlns:x15ac="http://schemas.microsoft.com/office/spreadsheetml/2010/11/ac" url="C:\Users\besmira.hoxha\Desktop\"/>
    </mc:Choice>
  </mc:AlternateContent>
  <bookViews>
    <workbookView xWindow="0" yWindow="0" windowWidth="28800" windowHeight="12300" tabRatio="821" activeTab="1"/>
  </bookViews>
  <sheets>
    <sheet name="Kostimi i Planit të Veprimit" sheetId="2" r:id="rId1"/>
    <sheet name="Totali i Qëllimit të Politikav " sheetId="3" r:id="rId2"/>
    <sheet name="Nevojat Kapitale" sheetId="18" r:id="rId3"/>
    <sheet name="Grafiku i Kostove" sheetId="19" r:id="rId4"/>
    <sheet name="Grafiku-Ndarja e kostove" sheetId="15" r:id="rId5"/>
    <sheet name="Grafiku-Qëllimet e Politikave" sheetId="16" r:id="rId6"/>
  </sheets>
  <definedNames>
    <definedName name="_xlnm._FilterDatabase" localSheetId="0" hidden="1">'Kostimi i Planit të Veprimit'!$E$19:$I$26</definedName>
    <definedName name="_Hlk14952534" localSheetId="2">'Nevojat Kapitale'!$C$12</definedName>
  </definedNames>
  <calcPr calcId="162913"/>
</workbook>
</file>

<file path=xl/calcChain.xml><?xml version="1.0" encoding="utf-8"?>
<calcChain xmlns="http://schemas.openxmlformats.org/spreadsheetml/2006/main">
  <c r="H32" i="3" l="1"/>
  <c r="O86" i="2"/>
  <c r="S83" i="2"/>
  <c r="M80" i="2"/>
  <c r="M87" i="2"/>
  <c r="M145" i="2"/>
  <c r="K87" i="2" l="1"/>
  <c r="L87" i="2"/>
  <c r="N87" i="2"/>
  <c r="Q87" i="2"/>
  <c r="T87" i="2"/>
  <c r="W87" i="2"/>
  <c r="Y87" i="2"/>
  <c r="Z87" i="2"/>
  <c r="AA87" i="2"/>
  <c r="AB87" i="2"/>
  <c r="J87" i="2"/>
  <c r="K139" i="2"/>
  <c r="L139" i="2"/>
  <c r="M139" i="2"/>
  <c r="N139" i="2"/>
  <c r="O139" i="2"/>
  <c r="P139" i="2"/>
  <c r="Q139" i="2"/>
  <c r="R139" i="2"/>
  <c r="S139" i="2"/>
  <c r="T139" i="2"/>
  <c r="U139" i="2"/>
  <c r="V139" i="2"/>
  <c r="W139" i="2"/>
  <c r="X139" i="2"/>
  <c r="Y139" i="2"/>
  <c r="Z139" i="2"/>
  <c r="AA139" i="2"/>
  <c r="AB139" i="2"/>
  <c r="AC139" i="2"/>
  <c r="J139" i="2"/>
  <c r="AB83" i="2"/>
  <c r="T83" i="2"/>
  <c r="W83" i="2" s="1"/>
  <c r="M83" i="2"/>
  <c r="O83" i="2" s="1"/>
  <c r="L83" i="2"/>
  <c r="P83" i="2" l="1"/>
  <c r="R83" i="2" s="1"/>
  <c r="V82" i="2"/>
  <c r="M84" i="2"/>
  <c r="M85" i="2"/>
  <c r="P85" i="2" s="1"/>
  <c r="L80" i="2"/>
  <c r="L81" i="2"/>
  <c r="L82" i="2"/>
  <c r="L84" i="2"/>
  <c r="L85" i="2"/>
  <c r="L86" i="2"/>
  <c r="P84" i="2" l="1"/>
  <c r="R84" i="2" s="1"/>
  <c r="S85" i="2"/>
  <c r="R85" i="2"/>
  <c r="R86" i="2"/>
  <c r="S82" i="2"/>
  <c r="V85" i="2"/>
  <c r="P80" i="2"/>
  <c r="R80" i="2" s="1"/>
  <c r="R82" i="2"/>
  <c r="J18" i="2"/>
  <c r="R81" i="2" l="1"/>
  <c r="R87" i="2" s="1"/>
  <c r="P87" i="2"/>
  <c r="U83" i="2"/>
  <c r="V83" i="2"/>
  <c r="X83" i="2" s="1"/>
  <c r="S84" i="2"/>
  <c r="S81" i="2"/>
  <c r="V86" i="2"/>
  <c r="X86" i="2" s="1"/>
  <c r="V84" i="2"/>
  <c r="S80" i="2"/>
  <c r="V80" i="2"/>
  <c r="V81" i="2"/>
  <c r="V87" i="2" s="1"/>
  <c r="S86" i="2"/>
  <c r="U86" i="2" s="1"/>
  <c r="J145" i="2"/>
  <c r="J98" i="2"/>
  <c r="K93" i="2"/>
  <c r="N93" i="2"/>
  <c r="Q93" i="2"/>
  <c r="Y93" i="2"/>
  <c r="Z93" i="2"/>
  <c r="J93" i="2"/>
  <c r="J77" i="2"/>
  <c r="K52" i="2"/>
  <c r="N52" i="2"/>
  <c r="Q52" i="2"/>
  <c r="Y52" i="2"/>
  <c r="Z52" i="2"/>
  <c r="K32" i="2"/>
  <c r="M32" i="2"/>
  <c r="N32" i="2"/>
  <c r="P32" i="2"/>
  <c r="Q32" i="2"/>
  <c r="Y32" i="2"/>
  <c r="J32" i="2"/>
  <c r="K18" i="2"/>
  <c r="N18" i="2"/>
  <c r="Q18" i="2"/>
  <c r="Y18" i="2"/>
  <c r="Z18" i="2"/>
  <c r="J125" i="2"/>
  <c r="V17" i="2"/>
  <c r="T17" i="2"/>
  <c r="S17" i="2"/>
  <c r="S87" i="2" l="1"/>
  <c r="AC83" i="2"/>
  <c r="U17" i="2"/>
  <c r="AB85" i="2"/>
  <c r="W85" i="2"/>
  <c r="T85" i="2"/>
  <c r="U85" i="2" s="1"/>
  <c r="O85" i="2"/>
  <c r="AB63" i="2"/>
  <c r="W63" i="2"/>
  <c r="V63" i="2"/>
  <c r="T63" i="2"/>
  <c r="S63" i="2"/>
  <c r="R63" i="2"/>
  <c r="O63" i="2"/>
  <c r="L63" i="2"/>
  <c r="AB62" i="2"/>
  <c r="W62" i="2"/>
  <c r="T62" i="2"/>
  <c r="M62" i="2"/>
  <c r="P62" i="2" s="1"/>
  <c r="L62" i="2"/>
  <c r="AB66" i="2"/>
  <c r="W66" i="2"/>
  <c r="V66" i="2"/>
  <c r="T66" i="2"/>
  <c r="S66" i="2"/>
  <c r="R66" i="2"/>
  <c r="O66" i="2"/>
  <c r="L66" i="2"/>
  <c r="AB65" i="2"/>
  <c r="W65" i="2"/>
  <c r="V65" i="2"/>
  <c r="T65" i="2"/>
  <c r="S65" i="2"/>
  <c r="R65" i="2"/>
  <c r="O65" i="2"/>
  <c r="L65" i="2"/>
  <c r="AB64" i="2"/>
  <c r="W64" i="2"/>
  <c r="V64" i="2"/>
  <c r="T64" i="2"/>
  <c r="S64" i="2"/>
  <c r="R64" i="2"/>
  <c r="O64" i="2"/>
  <c r="L64" i="2"/>
  <c r="AB43" i="2"/>
  <c r="W43" i="2"/>
  <c r="V43" i="2"/>
  <c r="T43" i="2"/>
  <c r="S43" i="2"/>
  <c r="R43" i="2"/>
  <c r="O43" i="2"/>
  <c r="L43" i="2"/>
  <c r="AB51" i="2"/>
  <c r="W51" i="2"/>
  <c r="V51" i="2"/>
  <c r="T51" i="2"/>
  <c r="S51" i="2"/>
  <c r="R51" i="2"/>
  <c r="O51" i="2"/>
  <c r="L51" i="2"/>
  <c r="AB50" i="2"/>
  <c r="W50" i="2"/>
  <c r="V50" i="2"/>
  <c r="T50" i="2"/>
  <c r="S50" i="2"/>
  <c r="R50" i="2"/>
  <c r="O50" i="2"/>
  <c r="L50" i="2"/>
  <c r="AB49" i="2"/>
  <c r="W49" i="2"/>
  <c r="V49" i="2"/>
  <c r="T49" i="2"/>
  <c r="S49" i="2"/>
  <c r="R49" i="2"/>
  <c r="O49" i="2"/>
  <c r="L49" i="2"/>
  <c r="AB48" i="2"/>
  <c r="W48" i="2"/>
  <c r="V48" i="2"/>
  <c r="T48" i="2"/>
  <c r="S48" i="2"/>
  <c r="R48" i="2"/>
  <c r="O48" i="2"/>
  <c r="L48" i="2"/>
  <c r="AB31" i="2"/>
  <c r="W31" i="2"/>
  <c r="V31" i="2"/>
  <c r="T31" i="2"/>
  <c r="S31" i="2"/>
  <c r="R31" i="2"/>
  <c r="O31" i="2"/>
  <c r="L31" i="2"/>
  <c r="AB42" i="2"/>
  <c r="W42" i="2"/>
  <c r="T42" i="2"/>
  <c r="M42" i="2"/>
  <c r="L42" i="2"/>
  <c r="AB30" i="2"/>
  <c r="W30" i="2"/>
  <c r="V30" i="2"/>
  <c r="T30" i="2"/>
  <c r="S30" i="2"/>
  <c r="R30" i="2"/>
  <c r="O30" i="2"/>
  <c r="L30" i="2"/>
  <c r="AB29" i="2"/>
  <c r="W29" i="2"/>
  <c r="V29" i="2"/>
  <c r="T29" i="2"/>
  <c r="S29" i="2"/>
  <c r="R29" i="2"/>
  <c r="O29" i="2"/>
  <c r="L29" i="2"/>
  <c r="AB16" i="2"/>
  <c r="W16" i="2"/>
  <c r="T16" i="2"/>
  <c r="M16" i="2"/>
  <c r="O16" i="2" s="1"/>
  <c r="L16" i="2"/>
  <c r="W91" i="2"/>
  <c r="V91" i="2"/>
  <c r="S11" i="2"/>
  <c r="X85" i="2" l="1"/>
  <c r="X63" i="2"/>
  <c r="U63" i="2"/>
  <c r="R62" i="2"/>
  <c r="V62" i="2"/>
  <c r="X62" i="2" s="1"/>
  <c r="S62" i="2"/>
  <c r="U62" i="2" s="1"/>
  <c r="O62" i="2"/>
  <c r="U64" i="2"/>
  <c r="X64" i="2"/>
  <c r="X65" i="2"/>
  <c r="X66" i="2"/>
  <c r="U65" i="2"/>
  <c r="U66" i="2"/>
  <c r="X49" i="2"/>
  <c r="X51" i="2"/>
  <c r="X43" i="2"/>
  <c r="U43" i="2"/>
  <c r="U48" i="2"/>
  <c r="U50" i="2"/>
  <c r="U51" i="2"/>
  <c r="X50" i="2"/>
  <c r="X48" i="2"/>
  <c r="U49" i="2"/>
  <c r="X31" i="2"/>
  <c r="U31" i="2"/>
  <c r="X29" i="2"/>
  <c r="X91" i="2"/>
  <c r="U29" i="2"/>
  <c r="O42" i="2"/>
  <c r="P42" i="2"/>
  <c r="R42" i="2" s="1"/>
  <c r="X30" i="2"/>
  <c r="P16" i="2"/>
  <c r="V16" i="2" s="1"/>
  <c r="X16" i="2" s="1"/>
  <c r="U30" i="2"/>
  <c r="T91" i="2"/>
  <c r="S91" i="2"/>
  <c r="R91" i="2"/>
  <c r="O91" i="2"/>
  <c r="L91" i="2"/>
  <c r="S21" i="2"/>
  <c r="S22" i="2"/>
  <c r="S23" i="2"/>
  <c r="S24" i="2"/>
  <c r="S25" i="2"/>
  <c r="S26" i="2"/>
  <c r="S27" i="2"/>
  <c r="S28" i="2"/>
  <c r="T20" i="2"/>
  <c r="S20" i="2"/>
  <c r="T35" i="2"/>
  <c r="T36" i="2"/>
  <c r="T37" i="2"/>
  <c r="T38" i="2"/>
  <c r="T39" i="2"/>
  <c r="T40" i="2"/>
  <c r="T41" i="2"/>
  <c r="T44" i="2"/>
  <c r="T45" i="2"/>
  <c r="T46" i="2"/>
  <c r="T47" i="2"/>
  <c r="T34" i="2"/>
  <c r="V21" i="2"/>
  <c r="V22" i="2"/>
  <c r="V23" i="2"/>
  <c r="V24" i="2"/>
  <c r="V25" i="2"/>
  <c r="V26" i="2"/>
  <c r="V27" i="2"/>
  <c r="V28" i="2"/>
  <c r="V20" i="2"/>
  <c r="T21" i="2"/>
  <c r="T22" i="2"/>
  <c r="T23" i="2"/>
  <c r="T24" i="2"/>
  <c r="T25" i="2"/>
  <c r="T26" i="2"/>
  <c r="T27" i="2"/>
  <c r="T28" i="2"/>
  <c r="V11" i="2"/>
  <c r="W11" i="2"/>
  <c r="AB55" i="2"/>
  <c r="AB56" i="2"/>
  <c r="AB57" i="2"/>
  <c r="AB58" i="2"/>
  <c r="AB59" i="2"/>
  <c r="AB60" i="2"/>
  <c r="AB61" i="2"/>
  <c r="AB75" i="2"/>
  <c r="AB54" i="2"/>
  <c r="W108" i="2"/>
  <c r="W107" i="2"/>
  <c r="AB142" i="2"/>
  <c r="AB143" i="2"/>
  <c r="AB144" i="2"/>
  <c r="AB141" i="2"/>
  <c r="AB135" i="2"/>
  <c r="AB136" i="2"/>
  <c r="AB137" i="2"/>
  <c r="AB138" i="2"/>
  <c r="AB134" i="2"/>
  <c r="AB122" i="2"/>
  <c r="AB123" i="2"/>
  <c r="AB124" i="2"/>
  <c r="AB121" i="2"/>
  <c r="AB112" i="2"/>
  <c r="AB113" i="2"/>
  <c r="AB114" i="2"/>
  <c r="AB115" i="2"/>
  <c r="AB116" i="2"/>
  <c r="AB117" i="2"/>
  <c r="AB118" i="2"/>
  <c r="AB111" i="2"/>
  <c r="AB108" i="2"/>
  <c r="AB107" i="2"/>
  <c r="AB96" i="2"/>
  <c r="AB97" i="2"/>
  <c r="AB95" i="2"/>
  <c r="AB90" i="2"/>
  <c r="AB92" i="2"/>
  <c r="AB89" i="2"/>
  <c r="AB80" i="2"/>
  <c r="AB81" i="2"/>
  <c r="AB82" i="2"/>
  <c r="AB84" i="2"/>
  <c r="AB79" i="2"/>
  <c r="V96" i="2"/>
  <c r="W96" i="2"/>
  <c r="V97" i="2"/>
  <c r="W97" i="2"/>
  <c r="W95" i="2"/>
  <c r="V95" i="2"/>
  <c r="T142" i="2"/>
  <c r="W142" i="2" s="1"/>
  <c r="T143" i="2"/>
  <c r="W143" i="2" s="1"/>
  <c r="T144" i="2"/>
  <c r="W144" i="2" s="1"/>
  <c r="S142" i="2"/>
  <c r="S143" i="2"/>
  <c r="V143" i="2" s="1"/>
  <c r="S144" i="2"/>
  <c r="T135" i="2"/>
  <c r="W135" i="2" s="1"/>
  <c r="T136" i="2"/>
  <c r="W136" i="2" s="1"/>
  <c r="T137" i="2"/>
  <c r="W137" i="2" s="1"/>
  <c r="T138" i="2"/>
  <c r="W138" i="2" s="1"/>
  <c r="S137" i="2"/>
  <c r="V137" i="2" s="1"/>
  <c r="S138" i="2"/>
  <c r="T122" i="2"/>
  <c r="W122" i="2" s="1"/>
  <c r="T123" i="2"/>
  <c r="W123" i="2" s="1"/>
  <c r="T124" i="2"/>
  <c r="W124" i="2" s="1"/>
  <c r="T121" i="2"/>
  <c r="W121" i="2" s="1"/>
  <c r="S122" i="2"/>
  <c r="V122" i="2" s="1"/>
  <c r="S123" i="2"/>
  <c r="U123" i="2" s="1"/>
  <c r="S124" i="2"/>
  <c r="V124" i="2" s="1"/>
  <c r="S121" i="2"/>
  <c r="Y119" i="2"/>
  <c r="Z119" i="2"/>
  <c r="AA119" i="2"/>
  <c r="S76" i="2"/>
  <c r="W75" i="2"/>
  <c r="AC53" i="2"/>
  <c r="X76" i="2"/>
  <c r="W55" i="2"/>
  <c r="W56" i="2"/>
  <c r="W57" i="2"/>
  <c r="W58" i="2"/>
  <c r="W59" i="2"/>
  <c r="W60" i="2"/>
  <c r="W61" i="2"/>
  <c r="W54" i="2"/>
  <c r="V55" i="2"/>
  <c r="V56" i="2"/>
  <c r="V57" i="2"/>
  <c r="V58" i="2"/>
  <c r="V59" i="2"/>
  <c r="V60" i="2"/>
  <c r="V61" i="2"/>
  <c r="V74" i="2"/>
  <c r="X74" i="2" s="1"/>
  <c r="V75" i="2"/>
  <c r="V54" i="2"/>
  <c r="AB47" i="2"/>
  <c r="W47" i="2"/>
  <c r="W46" i="2"/>
  <c r="V47" i="2"/>
  <c r="V35" i="2"/>
  <c r="V44" i="2"/>
  <c r="V45" i="2"/>
  <c r="V46" i="2"/>
  <c r="L15" i="2"/>
  <c r="L14" i="2"/>
  <c r="L13" i="2"/>
  <c r="L12" i="2"/>
  <c r="L11" i="2"/>
  <c r="S32" i="2" l="1"/>
  <c r="AB93" i="2"/>
  <c r="AC85" i="2"/>
  <c r="T32" i="2"/>
  <c r="V32" i="2"/>
  <c r="T52" i="2"/>
  <c r="AC63" i="2"/>
  <c r="AC62" i="2"/>
  <c r="AC64" i="2"/>
  <c r="AC65" i="2"/>
  <c r="AC66" i="2"/>
  <c r="X75" i="2"/>
  <c r="AC49" i="2"/>
  <c r="AC51" i="2"/>
  <c r="AC43" i="2"/>
  <c r="U91" i="2"/>
  <c r="AC48" i="2"/>
  <c r="AC50" i="2"/>
  <c r="AC31" i="2"/>
  <c r="U121" i="2"/>
  <c r="AC29" i="2"/>
  <c r="AC30" i="2"/>
  <c r="S16" i="2"/>
  <c r="U16" i="2" s="1"/>
  <c r="AC16" i="2" s="1"/>
  <c r="S42" i="2"/>
  <c r="U42" i="2" s="1"/>
  <c r="V42" i="2"/>
  <c r="X42" i="2" s="1"/>
  <c r="U26" i="2"/>
  <c r="R16" i="2"/>
  <c r="U25" i="2"/>
  <c r="U28" i="2"/>
  <c r="U24" i="2"/>
  <c r="X47" i="2"/>
  <c r="X54" i="2"/>
  <c r="X11" i="2"/>
  <c r="U27" i="2"/>
  <c r="U23" i="2"/>
  <c r="U21" i="2"/>
  <c r="X58" i="2"/>
  <c r="X56" i="2"/>
  <c r="U20" i="2"/>
  <c r="X137" i="2"/>
  <c r="X143" i="2"/>
  <c r="V123" i="2"/>
  <c r="X123" i="2" s="1"/>
  <c r="AC123" i="2" s="1"/>
  <c r="U22" i="2"/>
  <c r="X59" i="2"/>
  <c r="X57" i="2"/>
  <c r="X55" i="2"/>
  <c r="X124" i="2"/>
  <c r="X97" i="2"/>
  <c r="X96" i="2"/>
  <c r="V121" i="2"/>
  <c r="X121" i="2" s="1"/>
  <c r="AB119" i="2"/>
  <c r="X61" i="2"/>
  <c r="U124" i="2"/>
  <c r="U143" i="2"/>
  <c r="V138" i="2"/>
  <c r="X138" i="2" s="1"/>
  <c r="U138" i="2"/>
  <c r="X122" i="2"/>
  <c r="U122" i="2"/>
  <c r="U137" i="2"/>
  <c r="U144" i="2"/>
  <c r="V144" i="2"/>
  <c r="X144" i="2" s="1"/>
  <c r="V142" i="2"/>
  <c r="X142" i="2" s="1"/>
  <c r="U142" i="2"/>
  <c r="X46" i="2"/>
  <c r="X60" i="2"/>
  <c r="X95" i="2"/>
  <c r="U125" i="2" l="1"/>
  <c r="U32" i="2"/>
  <c r="AC121" i="2"/>
  <c r="AC124" i="2"/>
  <c r="AC42" i="2"/>
  <c r="AC137" i="2"/>
  <c r="AC143" i="2"/>
  <c r="AC144" i="2"/>
  <c r="AC122" i="2"/>
  <c r="AC138" i="2"/>
  <c r="AC142" i="2"/>
  <c r="R123" i="2" l="1"/>
  <c r="R122" i="2"/>
  <c r="O123" i="2"/>
  <c r="O122" i="2"/>
  <c r="J119" i="2" l="1"/>
  <c r="T117" i="2"/>
  <c r="W117" i="2" s="1"/>
  <c r="T118" i="2"/>
  <c r="W118" i="2" s="1"/>
  <c r="R59" i="2" l="1"/>
  <c r="S54" i="2"/>
  <c r="S47" i="2" l="1"/>
  <c r="U47" i="2" s="1"/>
  <c r="R47" i="2"/>
  <c r="O47" i="2"/>
  <c r="L47" i="2"/>
  <c r="R117" i="2"/>
  <c r="S117" i="2"/>
  <c r="O117" i="2"/>
  <c r="L117" i="2"/>
  <c r="T58" i="2"/>
  <c r="S58" i="2"/>
  <c r="R58" i="2"/>
  <c r="O58" i="2"/>
  <c r="L58" i="2"/>
  <c r="T57" i="2"/>
  <c r="S57" i="2"/>
  <c r="R57" i="2"/>
  <c r="O57" i="2"/>
  <c r="L57" i="2"/>
  <c r="U57" i="2" l="1"/>
  <c r="AC57" i="2" s="1"/>
  <c r="U58" i="2"/>
  <c r="AC58" i="2" s="1"/>
  <c r="U117" i="2"/>
  <c r="V117" i="2"/>
  <c r="X117" i="2" s="1"/>
  <c r="AC47" i="2"/>
  <c r="AC117" i="2" l="1"/>
  <c r="W27" i="2"/>
  <c r="X27" i="2" s="1"/>
  <c r="W28" i="2"/>
  <c r="X28" i="2" s="1"/>
  <c r="L28" i="2"/>
  <c r="L27" i="2"/>
  <c r="Z28" i="2" l="1"/>
  <c r="Z32" i="2" s="1"/>
  <c r="AC28" i="2"/>
  <c r="AC27" i="2"/>
  <c r="P34" i="2"/>
  <c r="M34" i="2"/>
  <c r="J34" i="2"/>
  <c r="J52" i="2" s="1"/>
  <c r="J99" i="2" s="1"/>
  <c r="V34" i="2" l="1"/>
  <c r="T141" i="2"/>
  <c r="R142" i="2"/>
  <c r="R143" i="2"/>
  <c r="R144" i="2"/>
  <c r="O142" i="2"/>
  <c r="O143" i="2"/>
  <c r="O144" i="2"/>
  <c r="L142" i="2"/>
  <c r="L143" i="2"/>
  <c r="L144" i="2"/>
  <c r="L141" i="2"/>
  <c r="K145" i="2"/>
  <c r="N145" i="2"/>
  <c r="Q145" i="2"/>
  <c r="Y145" i="2"/>
  <c r="Z145" i="2"/>
  <c r="T134" i="2"/>
  <c r="W134" i="2" s="1"/>
  <c r="R137" i="2"/>
  <c r="R138" i="2"/>
  <c r="O137" i="2"/>
  <c r="O138" i="2"/>
  <c r="J146" i="2"/>
  <c r="L135" i="2"/>
  <c r="L136" i="2"/>
  <c r="L137" i="2"/>
  <c r="L138" i="2"/>
  <c r="L134" i="2"/>
  <c r="K125" i="2"/>
  <c r="M125" i="2"/>
  <c r="N125" i="2"/>
  <c r="P125" i="2"/>
  <c r="Q125" i="2"/>
  <c r="V125" i="2"/>
  <c r="W125" i="2"/>
  <c r="X125" i="2"/>
  <c r="Y125" i="2"/>
  <c r="Z125" i="2"/>
  <c r="AA125" i="2"/>
  <c r="AB125" i="2"/>
  <c r="AC125" i="2"/>
  <c r="R124" i="2"/>
  <c r="O124" i="2"/>
  <c r="R121" i="2"/>
  <c r="O121" i="2"/>
  <c r="L122" i="2"/>
  <c r="L123" i="2"/>
  <c r="L124" i="2"/>
  <c r="L121" i="2"/>
  <c r="T112" i="2"/>
  <c r="W112" i="2" s="1"/>
  <c r="S113" i="2"/>
  <c r="T113" i="2"/>
  <c r="W113" i="2" s="1"/>
  <c r="S114" i="2"/>
  <c r="T114" i="2"/>
  <c r="W114" i="2" s="1"/>
  <c r="S115" i="2"/>
  <c r="T115" i="2"/>
  <c r="W115" i="2" s="1"/>
  <c r="S116" i="2"/>
  <c r="T116" i="2"/>
  <c r="W116" i="2" s="1"/>
  <c r="S118" i="2"/>
  <c r="T111" i="2"/>
  <c r="W111" i="2" s="1"/>
  <c r="R113" i="2"/>
  <c r="R114" i="2"/>
  <c r="R115" i="2"/>
  <c r="R116" i="2"/>
  <c r="R118" i="2"/>
  <c r="O113" i="2"/>
  <c r="O114" i="2"/>
  <c r="O115" i="2"/>
  <c r="O116" i="2"/>
  <c r="O118" i="2"/>
  <c r="K119" i="2"/>
  <c r="N119" i="2"/>
  <c r="Q119" i="2"/>
  <c r="L118" i="2"/>
  <c r="L112" i="2"/>
  <c r="L113" i="2"/>
  <c r="L114" i="2"/>
  <c r="L115" i="2"/>
  <c r="L116" i="2"/>
  <c r="L111" i="2"/>
  <c r="T108" i="2"/>
  <c r="T107" i="2"/>
  <c r="K109" i="2"/>
  <c r="N109" i="2"/>
  <c r="Q109" i="2"/>
  <c r="W109" i="2"/>
  <c r="Y109" i="2"/>
  <c r="Z109" i="2"/>
  <c r="AA109" i="2"/>
  <c r="AB109" i="2"/>
  <c r="J109" i="2"/>
  <c r="L108" i="2"/>
  <c r="L107" i="2"/>
  <c r="S96" i="2"/>
  <c r="T96" i="2"/>
  <c r="S97" i="2"/>
  <c r="T97" i="2"/>
  <c r="T95" i="2"/>
  <c r="S95" i="2"/>
  <c r="R96" i="2"/>
  <c r="R97" i="2"/>
  <c r="R95" i="2"/>
  <c r="O96" i="2"/>
  <c r="O97" i="2"/>
  <c r="O95" i="2"/>
  <c r="K98" i="2"/>
  <c r="M98" i="2"/>
  <c r="N98" i="2"/>
  <c r="P98" i="2"/>
  <c r="Q98" i="2"/>
  <c r="V98" i="2"/>
  <c r="W98" i="2"/>
  <c r="X98" i="2"/>
  <c r="Y98" i="2"/>
  <c r="Z98" i="2"/>
  <c r="AA98" i="2"/>
  <c r="AB98" i="2"/>
  <c r="L96" i="2"/>
  <c r="L97" i="2"/>
  <c r="L95" i="2"/>
  <c r="W80" i="2"/>
  <c r="W81" i="2"/>
  <c r="W82" i="2"/>
  <c r="W84" i="2"/>
  <c r="W90" i="2"/>
  <c r="W92" i="2"/>
  <c r="W89" i="2"/>
  <c r="W79" i="2"/>
  <c r="T90" i="2"/>
  <c r="T92" i="2"/>
  <c r="T89" i="2"/>
  <c r="L90" i="2"/>
  <c r="L92" i="2"/>
  <c r="L89" i="2"/>
  <c r="O84" i="2"/>
  <c r="T93" i="2" l="1"/>
  <c r="W93" i="2"/>
  <c r="L93" i="2"/>
  <c r="W119" i="2"/>
  <c r="W126" i="2" s="1"/>
  <c r="U118" i="2"/>
  <c r="V118" i="2"/>
  <c r="X118" i="2" s="1"/>
  <c r="V116" i="2"/>
  <c r="X116" i="2" s="1"/>
  <c r="U116" i="2"/>
  <c r="V115" i="2"/>
  <c r="X115" i="2" s="1"/>
  <c r="U115" i="2"/>
  <c r="U114" i="2"/>
  <c r="V114" i="2"/>
  <c r="X114" i="2" s="1"/>
  <c r="V113" i="2"/>
  <c r="X113" i="2" s="1"/>
  <c r="U113" i="2"/>
  <c r="U97" i="2"/>
  <c r="AC97" i="2" s="1"/>
  <c r="U96" i="2"/>
  <c r="AC96" i="2" s="1"/>
  <c r="Q146" i="2"/>
  <c r="W141" i="2"/>
  <c r="W145" i="2" s="1"/>
  <c r="W146" i="2" s="1"/>
  <c r="T145" i="2"/>
  <c r="Y146" i="2"/>
  <c r="U95" i="2"/>
  <c r="AC95" i="2" s="1"/>
  <c r="Y126" i="2"/>
  <c r="Q126" i="2"/>
  <c r="K126" i="2"/>
  <c r="X82" i="2"/>
  <c r="O98" i="2"/>
  <c r="R98" i="2"/>
  <c r="L119" i="2"/>
  <c r="X84" i="2"/>
  <c r="L98" i="2"/>
  <c r="Z146" i="2"/>
  <c r="L109" i="2"/>
  <c r="J126" i="2"/>
  <c r="J147" i="2" s="1"/>
  <c r="AB126" i="2"/>
  <c r="Z126" i="2"/>
  <c r="T109" i="2"/>
  <c r="N126" i="2"/>
  <c r="L125" i="2"/>
  <c r="R125" i="2"/>
  <c r="O125" i="2"/>
  <c r="AA126" i="2"/>
  <c r="S125" i="2"/>
  <c r="N146" i="2"/>
  <c r="S98" i="2"/>
  <c r="L145" i="2"/>
  <c r="T119" i="2"/>
  <c r="K146" i="2"/>
  <c r="X81" i="2"/>
  <c r="X87" i="2" s="1"/>
  <c r="T125" i="2"/>
  <c r="T98" i="2"/>
  <c r="AC98" i="2" l="1"/>
  <c r="AC113" i="2"/>
  <c r="AC115" i="2"/>
  <c r="AC116" i="2"/>
  <c r="AC114" i="2"/>
  <c r="AC118" i="2"/>
  <c r="L146" i="2"/>
  <c r="T146" i="2"/>
  <c r="U98" i="2"/>
  <c r="L126" i="2"/>
  <c r="T126" i="2"/>
  <c r="L55" i="2"/>
  <c r="L54" i="2"/>
  <c r="T80" i="2" l="1"/>
  <c r="U80" i="2" s="1"/>
  <c r="T81" i="2"/>
  <c r="U81" i="2" s="1"/>
  <c r="U87" i="2" s="1"/>
  <c r="T82" i="2"/>
  <c r="U82" i="2" s="1"/>
  <c r="T84" i="2"/>
  <c r="U84" i="2" s="1"/>
  <c r="T79" i="2"/>
  <c r="O81" i="2"/>
  <c r="O87" i="2" s="1"/>
  <c r="O82" i="2"/>
  <c r="L79" i="2"/>
  <c r="S74" i="2"/>
  <c r="T74" i="2"/>
  <c r="Z74" i="2" s="1"/>
  <c r="AB74" i="2" s="1"/>
  <c r="S75" i="2"/>
  <c r="T75" i="2"/>
  <c r="T55" i="2"/>
  <c r="T56" i="2"/>
  <c r="T59" i="2"/>
  <c r="T60" i="2"/>
  <c r="T61" i="2"/>
  <c r="T67" i="2"/>
  <c r="Z67" i="2" s="1"/>
  <c r="AB67" i="2" s="1"/>
  <c r="T68" i="2"/>
  <c r="Z68" i="2" s="1"/>
  <c r="AB68" i="2" s="1"/>
  <c r="T69" i="2"/>
  <c r="Z69" i="2" s="1"/>
  <c r="AB69" i="2" s="1"/>
  <c r="T70" i="2"/>
  <c r="Z70" i="2" s="1"/>
  <c r="AB70" i="2" s="1"/>
  <c r="T71" i="2"/>
  <c r="Z71" i="2" s="1"/>
  <c r="AB71" i="2" s="1"/>
  <c r="T72" i="2"/>
  <c r="Z72" i="2" s="1"/>
  <c r="AB72" i="2" s="1"/>
  <c r="T73" i="2"/>
  <c r="Z73" i="2" s="1"/>
  <c r="AB73" i="2" s="1"/>
  <c r="T54" i="2"/>
  <c r="U54" i="2" s="1"/>
  <c r="Q77" i="2"/>
  <c r="R75" i="2"/>
  <c r="S55" i="2"/>
  <c r="R56" i="2"/>
  <c r="R60" i="2"/>
  <c r="R61" i="2"/>
  <c r="P67" i="2"/>
  <c r="P68" i="2"/>
  <c r="P69" i="2"/>
  <c r="P70" i="2"/>
  <c r="R54" i="2"/>
  <c r="L68" i="2"/>
  <c r="N77" i="2"/>
  <c r="Y77" i="2"/>
  <c r="AA77" i="2"/>
  <c r="L75" i="2"/>
  <c r="L74" i="2"/>
  <c r="O76" i="2"/>
  <c r="O75" i="2"/>
  <c r="O74" i="2"/>
  <c r="O55" i="2"/>
  <c r="O56" i="2"/>
  <c r="O59" i="2"/>
  <c r="O60" i="2"/>
  <c r="O61" i="2"/>
  <c r="O67" i="2"/>
  <c r="O68" i="2"/>
  <c r="O69" i="2"/>
  <c r="O70" i="2"/>
  <c r="O54" i="2"/>
  <c r="L56" i="2"/>
  <c r="L59" i="2"/>
  <c r="L60" i="2"/>
  <c r="L61" i="2"/>
  <c r="L67" i="2"/>
  <c r="L69" i="2"/>
  <c r="L70" i="2"/>
  <c r="L71" i="2"/>
  <c r="L72" i="2"/>
  <c r="L73" i="2"/>
  <c r="W35" i="2"/>
  <c r="W36" i="2"/>
  <c r="W37" i="2"/>
  <c r="W38" i="2"/>
  <c r="W39" i="2"/>
  <c r="W40" i="2"/>
  <c r="W41" i="2"/>
  <c r="W44" i="2"/>
  <c r="W45" i="2"/>
  <c r="W34" i="2"/>
  <c r="S35" i="2"/>
  <c r="U35" i="2" s="1"/>
  <c r="S44" i="2"/>
  <c r="U44" i="2" s="1"/>
  <c r="S45" i="2"/>
  <c r="U45" i="2" s="1"/>
  <c r="S46" i="2"/>
  <c r="U46" i="2" s="1"/>
  <c r="S34" i="2"/>
  <c r="R35" i="2"/>
  <c r="R44" i="2"/>
  <c r="R45" i="2"/>
  <c r="R46" i="2"/>
  <c r="R34" i="2"/>
  <c r="O35" i="2"/>
  <c r="O44" i="2"/>
  <c r="O45" i="2"/>
  <c r="O46" i="2"/>
  <c r="O34" i="2"/>
  <c r="L35" i="2"/>
  <c r="L36" i="2"/>
  <c r="L37" i="2"/>
  <c r="L38" i="2"/>
  <c r="L39" i="2"/>
  <c r="L40" i="2"/>
  <c r="L41" i="2"/>
  <c r="L44" i="2"/>
  <c r="L45" i="2"/>
  <c r="L46" i="2"/>
  <c r="L34" i="2"/>
  <c r="AB35" i="2"/>
  <c r="AB36" i="2"/>
  <c r="AB37" i="2"/>
  <c r="AB38" i="2"/>
  <c r="AB39" i="2"/>
  <c r="AB40" i="2"/>
  <c r="AB41" i="2"/>
  <c r="AB44" i="2"/>
  <c r="AB45" i="2"/>
  <c r="AB46" i="2"/>
  <c r="AB34" i="2"/>
  <c r="AB21" i="2"/>
  <c r="AB22" i="2"/>
  <c r="AB23" i="2"/>
  <c r="AB24" i="2"/>
  <c r="AB25" i="2"/>
  <c r="AB26" i="2"/>
  <c r="AB20" i="2"/>
  <c r="W21" i="2"/>
  <c r="W22" i="2"/>
  <c r="W23" i="2"/>
  <c r="W24" i="2"/>
  <c r="W25" i="2"/>
  <c r="W26" i="2"/>
  <c r="W20" i="2"/>
  <c r="R26" i="2"/>
  <c r="R25" i="2"/>
  <c r="R24" i="2"/>
  <c r="R23" i="2"/>
  <c r="R22" i="2"/>
  <c r="R21" i="2"/>
  <c r="R20" i="2"/>
  <c r="O26" i="2"/>
  <c r="O25" i="2"/>
  <c r="O24" i="2"/>
  <c r="O23" i="2"/>
  <c r="O22" i="2"/>
  <c r="O21" i="2"/>
  <c r="O20" i="2"/>
  <c r="L20" i="2"/>
  <c r="L21" i="2"/>
  <c r="L22" i="2"/>
  <c r="L23" i="2"/>
  <c r="L24" i="2"/>
  <c r="L25" i="2"/>
  <c r="L26" i="2"/>
  <c r="AB12" i="2"/>
  <c r="AB13" i="2"/>
  <c r="AB14" i="2"/>
  <c r="AB15" i="2"/>
  <c r="AB17" i="2"/>
  <c r="AB11" i="2"/>
  <c r="W12" i="2"/>
  <c r="W13" i="2"/>
  <c r="W14" i="2"/>
  <c r="W15" i="2"/>
  <c r="W17" i="2"/>
  <c r="T12" i="2"/>
  <c r="T13" i="2"/>
  <c r="T14" i="2"/>
  <c r="T15" i="2"/>
  <c r="T11" i="2"/>
  <c r="R17" i="2"/>
  <c r="R11" i="2"/>
  <c r="O17" i="2"/>
  <c r="O11" i="2"/>
  <c r="L17" i="2"/>
  <c r="L18" i="2" s="1"/>
  <c r="O32" i="2" l="1"/>
  <c r="AB52" i="2"/>
  <c r="W18" i="2"/>
  <c r="U34" i="2"/>
  <c r="T18" i="2"/>
  <c r="AB32" i="2"/>
  <c r="W52" i="2"/>
  <c r="AB18" i="2"/>
  <c r="W32" i="2"/>
  <c r="L32" i="2"/>
  <c r="R32" i="2"/>
  <c r="L52" i="2"/>
  <c r="U75" i="2"/>
  <c r="AC75" i="2" s="1"/>
  <c r="U74" i="2"/>
  <c r="AC74" i="2" s="1"/>
  <c r="AC84" i="2"/>
  <c r="AC82" i="2"/>
  <c r="U55" i="2"/>
  <c r="AC55" i="2" s="1"/>
  <c r="AC81" i="2"/>
  <c r="AC87" i="2" s="1"/>
  <c r="R70" i="2"/>
  <c r="V70" i="2"/>
  <c r="X70" i="2" s="1"/>
  <c r="S68" i="2"/>
  <c r="V68" i="2"/>
  <c r="X68" i="2" s="1"/>
  <c r="R69" i="2"/>
  <c r="V69" i="2"/>
  <c r="X69" i="2" s="1"/>
  <c r="S67" i="2"/>
  <c r="U67" i="2" s="1"/>
  <c r="V67" i="2"/>
  <c r="X67" i="2" s="1"/>
  <c r="X34" i="2"/>
  <c r="Q99" i="2"/>
  <c r="Q147" i="2" s="1"/>
  <c r="U11" i="2"/>
  <c r="X24" i="2"/>
  <c r="AC24" i="2" s="1"/>
  <c r="X22" i="2"/>
  <c r="AC22" i="2" s="1"/>
  <c r="X21" i="2"/>
  <c r="X45" i="2"/>
  <c r="X44" i="2"/>
  <c r="Y99" i="2"/>
  <c r="Y147" i="2" s="1"/>
  <c r="S70" i="2"/>
  <c r="S69" i="2"/>
  <c r="U69" i="2" s="1"/>
  <c r="S61" i="2"/>
  <c r="S60" i="2"/>
  <c r="S59" i="2"/>
  <c r="S56" i="2"/>
  <c r="N99" i="2"/>
  <c r="N147" i="2" s="1"/>
  <c r="AA99" i="2"/>
  <c r="X20" i="2"/>
  <c r="X26" i="2"/>
  <c r="AC26" i="2" s="1"/>
  <c r="X35" i="2"/>
  <c r="R68" i="2"/>
  <c r="R67" i="2"/>
  <c r="R55" i="2"/>
  <c r="X17" i="2"/>
  <c r="X25" i="2"/>
  <c r="AC25" i="2" s="1"/>
  <c r="X23" i="2"/>
  <c r="AC23" i="2" s="1"/>
  <c r="AC20" i="2" l="1"/>
  <c r="X32" i="2"/>
  <c r="AC69" i="2"/>
  <c r="AC67" i="2"/>
  <c r="AC11" i="2"/>
  <c r="AC17" i="2"/>
  <c r="AC21" i="2"/>
  <c r="U56" i="2"/>
  <c r="AC56" i="2" s="1"/>
  <c r="U60" i="2"/>
  <c r="AC60" i="2" s="1"/>
  <c r="U70" i="2"/>
  <c r="AC70" i="2" s="1"/>
  <c r="U59" i="2"/>
  <c r="AC59" i="2" s="1"/>
  <c r="U61" i="2"/>
  <c r="AC61" i="2" s="1"/>
  <c r="U68" i="2"/>
  <c r="AC68" i="2" s="1"/>
  <c r="AC34" i="2"/>
  <c r="AC44" i="2"/>
  <c r="AC46" i="2"/>
  <c r="AC45" i="2"/>
  <c r="AC35" i="2"/>
  <c r="AC54" i="2"/>
  <c r="M37" i="2"/>
  <c r="M36" i="2"/>
  <c r="M15" i="2"/>
  <c r="AC32" i="2" l="1"/>
  <c r="P37" i="2"/>
  <c r="R37" i="2" s="1"/>
  <c r="O37" i="2"/>
  <c r="P36" i="2"/>
  <c r="O36" i="2"/>
  <c r="P15" i="2"/>
  <c r="R15" i="2" s="1"/>
  <c r="O15" i="2"/>
  <c r="M112" i="2"/>
  <c r="M111" i="2"/>
  <c r="M108" i="2"/>
  <c r="M107" i="2"/>
  <c r="M79" i="2"/>
  <c r="M90" i="2"/>
  <c r="M92" i="2"/>
  <c r="M89" i="2"/>
  <c r="M41" i="2"/>
  <c r="M40" i="2"/>
  <c r="M39" i="2"/>
  <c r="M73" i="2"/>
  <c r="M72" i="2"/>
  <c r="M71" i="2"/>
  <c r="M38" i="2"/>
  <c r="M52" i="2" l="1"/>
  <c r="M93" i="2"/>
  <c r="V36" i="2"/>
  <c r="S15" i="2"/>
  <c r="U15" i="2" s="1"/>
  <c r="S37" i="2"/>
  <c r="U37" i="2" s="1"/>
  <c r="V37" i="2"/>
  <c r="X37" i="2" s="1"/>
  <c r="R36" i="2"/>
  <c r="S36" i="2"/>
  <c r="P38" i="2"/>
  <c r="R38" i="2" s="1"/>
  <c r="O38" i="2"/>
  <c r="O71" i="2"/>
  <c r="P71" i="2"/>
  <c r="R71" i="2" s="1"/>
  <c r="O73" i="2"/>
  <c r="P73" i="2"/>
  <c r="R73" i="2" s="1"/>
  <c r="P40" i="2"/>
  <c r="R40" i="2" s="1"/>
  <c r="O40" i="2"/>
  <c r="P89" i="2"/>
  <c r="O89" i="2"/>
  <c r="O90" i="2"/>
  <c r="P90" i="2"/>
  <c r="R90" i="2" s="1"/>
  <c r="O80" i="2"/>
  <c r="P107" i="2"/>
  <c r="S107" i="2" s="1"/>
  <c r="O107" i="2"/>
  <c r="M109" i="2"/>
  <c r="M119" i="2"/>
  <c r="O111" i="2"/>
  <c r="O112" i="2"/>
  <c r="P72" i="2"/>
  <c r="R72" i="2" s="1"/>
  <c r="O72" i="2"/>
  <c r="P39" i="2"/>
  <c r="R39" i="2" s="1"/>
  <c r="O39" i="2"/>
  <c r="P41" i="2"/>
  <c r="R41" i="2" s="1"/>
  <c r="O41" i="2"/>
  <c r="O92" i="2"/>
  <c r="P92" i="2"/>
  <c r="R92" i="2" s="1"/>
  <c r="P79" i="2"/>
  <c r="O79" i="2"/>
  <c r="P108" i="2"/>
  <c r="R108" i="2" s="1"/>
  <c r="O108" i="2"/>
  <c r="P111" i="2"/>
  <c r="P112" i="2"/>
  <c r="R112" i="2" s="1"/>
  <c r="M77" i="2"/>
  <c r="M99" i="2" s="1"/>
  <c r="V15" i="2"/>
  <c r="X15" i="2" s="1"/>
  <c r="M141" i="2"/>
  <c r="M135" i="2"/>
  <c r="M136" i="2"/>
  <c r="M134" i="2"/>
  <c r="P134" i="2" s="1"/>
  <c r="M13" i="2"/>
  <c r="M14" i="2"/>
  <c r="M12" i="2"/>
  <c r="M18" i="2" l="1"/>
  <c r="O52" i="2"/>
  <c r="R52" i="2"/>
  <c r="P52" i="2"/>
  <c r="O93" i="2"/>
  <c r="V89" i="2"/>
  <c r="P93" i="2"/>
  <c r="V79" i="2"/>
  <c r="U36" i="2"/>
  <c r="V90" i="2"/>
  <c r="X90" i="2" s="1"/>
  <c r="S89" i="2"/>
  <c r="U89" i="2" s="1"/>
  <c r="V108" i="2"/>
  <c r="X108" i="2" s="1"/>
  <c r="AC15" i="2"/>
  <c r="AC37" i="2"/>
  <c r="P135" i="2"/>
  <c r="R135" i="2" s="1"/>
  <c r="P141" i="2"/>
  <c r="S141" i="2" s="1"/>
  <c r="V71" i="2"/>
  <c r="X71" i="2" s="1"/>
  <c r="V107" i="2"/>
  <c r="V41" i="2"/>
  <c r="X41" i="2" s="1"/>
  <c r="V72" i="2"/>
  <c r="X72" i="2" s="1"/>
  <c r="V40" i="2"/>
  <c r="X40" i="2" s="1"/>
  <c r="S40" i="2"/>
  <c r="U40" i="2" s="1"/>
  <c r="V39" i="2"/>
  <c r="X39" i="2" s="1"/>
  <c r="V73" i="2"/>
  <c r="X73" i="2" s="1"/>
  <c r="V38" i="2"/>
  <c r="X38" i="2" s="1"/>
  <c r="S38" i="2"/>
  <c r="U38" i="2" s="1"/>
  <c r="S79" i="2"/>
  <c r="S39" i="2"/>
  <c r="U39" i="2" s="1"/>
  <c r="O77" i="2"/>
  <c r="S112" i="2"/>
  <c r="S108" i="2"/>
  <c r="U108" i="2" s="1"/>
  <c r="S41" i="2"/>
  <c r="U41" i="2" s="1"/>
  <c r="S72" i="2"/>
  <c r="S90" i="2"/>
  <c r="U90" i="2" s="1"/>
  <c r="P12" i="2"/>
  <c r="O12" i="2"/>
  <c r="O136" i="2"/>
  <c r="R134" i="2"/>
  <c r="X36" i="2"/>
  <c r="R111" i="2"/>
  <c r="R119" i="2" s="1"/>
  <c r="P119" i="2"/>
  <c r="M126" i="2"/>
  <c r="U107" i="2"/>
  <c r="S134" i="2"/>
  <c r="O134" i="2"/>
  <c r="O135" i="2"/>
  <c r="P136" i="2"/>
  <c r="R136" i="2" s="1"/>
  <c r="O141" i="2"/>
  <c r="O145" i="2" s="1"/>
  <c r="R79" i="2"/>
  <c r="V92" i="2"/>
  <c r="S92" i="2"/>
  <c r="U92" i="2" s="1"/>
  <c r="P77" i="2"/>
  <c r="O119" i="2"/>
  <c r="S111" i="2"/>
  <c r="V111" i="2" s="1"/>
  <c r="O109" i="2"/>
  <c r="R107" i="2"/>
  <c r="R109" i="2" s="1"/>
  <c r="P109" i="2"/>
  <c r="R89" i="2"/>
  <c r="R93" i="2" s="1"/>
  <c r="S73" i="2"/>
  <c r="U73" i="2" s="1"/>
  <c r="S71" i="2"/>
  <c r="P13" i="2"/>
  <c r="S13" i="2" s="1"/>
  <c r="O13" i="2"/>
  <c r="P14" i="2"/>
  <c r="R14" i="2" s="1"/>
  <c r="O14" i="2"/>
  <c r="R76" i="2"/>
  <c r="K76" i="2"/>
  <c r="T76" i="2" s="1"/>
  <c r="U76" i="2" s="1"/>
  <c r="R74" i="2"/>
  <c r="X79" i="2" l="1"/>
  <c r="X80" i="2"/>
  <c r="AC80" i="2" s="1"/>
  <c r="X52" i="2"/>
  <c r="R12" i="2"/>
  <c r="P18" i="2"/>
  <c r="P99" i="2" s="1"/>
  <c r="U79" i="2"/>
  <c r="S93" i="2"/>
  <c r="V52" i="2"/>
  <c r="S52" i="2"/>
  <c r="O18" i="2"/>
  <c r="O99" i="2" s="1"/>
  <c r="U52" i="2"/>
  <c r="X89" i="2"/>
  <c r="V93" i="2"/>
  <c r="AC39" i="2"/>
  <c r="P145" i="2"/>
  <c r="V12" i="2"/>
  <c r="AC73" i="2"/>
  <c r="AC108" i="2"/>
  <c r="U109" i="2"/>
  <c r="AC90" i="2"/>
  <c r="S14" i="2"/>
  <c r="U14" i="2" s="1"/>
  <c r="S12" i="2"/>
  <c r="S135" i="2"/>
  <c r="V135" i="2" s="1"/>
  <c r="X135" i="2" s="1"/>
  <c r="R141" i="2"/>
  <c r="R145" i="2" s="1"/>
  <c r="S136" i="2"/>
  <c r="U136" i="2" s="1"/>
  <c r="U71" i="2"/>
  <c r="AC71" i="2" s="1"/>
  <c r="X111" i="2"/>
  <c r="V134" i="2"/>
  <c r="U134" i="2"/>
  <c r="U72" i="2"/>
  <c r="AC72" i="2" s="1"/>
  <c r="V112" i="2"/>
  <c r="X112" i="2" s="1"/>
  <c r="U112" i="2"/>
  <c r="AC38" i="2"/>
  <c r="X107" i="2"/>
  <c r="X109" i="2" s="1"/>
  <c r="V109" i="2"/>
  <c r="V141" i="2"/>
  <c r="V145" i="2" s="1"/>
  <c r="S145" i="2"/>
  <c r="U141" i="2"/>
  <c r="U145" i="2" s="1"/>
  <c r="AC40" i="2"/>
  <c r="Z76" i="2"/>
  <c r="AB76" i="2" s="1"/>
  <c r="AC76" i="2" s="1"/>
  <c r="AC41" i="2"/>
  <c r="X77" i="2"/>
  <c r="V77" i="2"/>
  <c r="R77" i="2"/>
  <c r="O126" i="2"/>
  <c r="L76" i="2"/>
  <c r="L77" i="2" s="1"/>
  <c r="L99" i="2" s="1"/>
  <c r="L147" i="2" s="1"/>
  <c r="K77" i="2"/>
  <c r="K99" i="2" s="1"/>
  <c r="K147" i="2" s="1"/>
  <c r="W77" i="2"/>
  <c r="W99" i="2" s="1"/>
  <c r="W147" i="2" s="1"/>
  <c r="AC36" i="2"/>
  <c r="P126" i="2"/>
  <c r="R126" i="2"/>
  <c r="S109" i="2"/>
  <c r="X92" i="2"/>
  <c r="M146" i="2"/>
  <c r="M147" i="2" s="1"/>
  <c r="S77" i="2"/>
  <c r="O146" i="2"/>
  <c r="U111" i="2"/>
  <c r="S119" i="2"/>
  <c r="V14" i="2"/>
  <c r="X14" i="2" s="1"/>
  <c r="U13" i="2"/>
  <c r="R13" i="2"/>
  <c r="V13" i="2"/>
  <c r="AC79" i="2" l="1"/>
  <c r="AC52" i="2"/>
  <c r="U12" i="2"/>
  <c r="U18" i="2" s="1"/>
  <c r="S18" i="2"/>
  <c r="X12" i="2"/>
  <c r="V18" i="2"/>
  <c r="X93" i="2"/>
  <c r="O147" i="2"/>
  <c r="AC89" i="2"/>
  <c r="U93" i="2"/>
  <c r="R18" i="2"/>
  <c r="P146" i="2"/>
  <c r="P147" i="2" s="1"/>
  <c r="AC111" i="2"/>
  <c r="U135" i="2"/>
  <c r="AC135" i="2" s="1"/>
  <c r="AC14" i="2"/>
  <c r="V136" i="2"/>
  <c r="X136" i="2" s="1"/>
  <c r="AC136" i="2" s="1"/>
  <c r="AC92" i="2"/>
  <c r="AC112" i="2"/>
  <c r="V119" i="2"/>
  <c r="V126" i="2" s="1"/>
  <c r="AC107" i="2"/>
  <c r="AC109" i="2" s="1"/>
  <c r="U77" i="2"/>
  <c r="R146" i="2"/>
  <c r="U119" i="2"/>
  <c r="U126" i="2" s="1"/>
  <c r="X141" i="2"/>
  <c r="X145" i="2" s="1"/>
  <c r="X134" i="2"/>
  <c r="X119" i="2"/>
  <c r="X126" i="2" s="1"/>
  <c r="R99" i="2"/>
  <c r="Z77" i="2"/>
  <c r="T77" i="2"/>
  <c r="T99" i="2" s="1"/>
  <c r="T147" i="2" s="1"/>
  <c r="S126" i="2"/>
  <c r="S146" i="2"/>
  <c r="S99" i="2"/>
  <c r="X13" i="2"/>
  <c r="V99" i="2"/>
  <c r="R147" i="2" l="1"/>
  <c r="S147" i="2"/>
  <c r="AC12" i="2"/>
  <c r="AC93" i="2"/>
  <c r="V146" i="2"/>
  <c r="V147" i="2" s="1"/>
  <c r="X18" i="2"/>
  <c r="X99" i="2" s="1"/>
  <c r="U146" i="2"/>
  <c r="AC119" i="2"/>
  <c r="AC126" i="2" s="1"/>
  <c r="Z99" i="2"/>
  <c r="Z147" i="2" s="1"/>
  <c r="N8" i="3"/>
  <c r="X146" i="2"/>
  <c r="AC141" i="2"/>
  <c r="AC134" i="2"/>
  <c r="AC13" i="2"/>
  <c r="AB77" i="2"/>
  <c r="AB99" i="2" s="1"/>
  <c r="AC77" i="2"/>
  <c r="U99" i="2"/>
  <c r="AB145" i="2"/>
  <c r="AB146" i="2" s="1"/>
  <c r="K8" i="3"/>
  <c r="AC18" i="2" l="1"/>
  <c r="U147" i="2"/>
  <c r="X147" i="2"/>
  <c r="AB147" i="2"/>
  <c r="AC99" i="2"/>
  <c r="AC145" i="2"/>
  <c r="AC146" i="2" s="1"/>
  <c r="R28" i="3"/>
  <c r="O25" i="3"/>
  <c r="N25" i="3"/>
  <c r="N17" i="3"/>
  <c r="O17" i="3"/>
  <c r="M26" i="3"/>
  <c r="N26" i="3"/>
  <c r="M25" i="3"/>
  <c r="M19" i="3"/>
  <c r="N19" i="3"/>
  <c r="M17" i="3"/>
  <c r="N11" i="3"/>
  <c r="N10" i="3"/>
  <c r="N9" i="3"/>
  <c r="M6" i="3"/>
  <c r="N6" i="3"/>
  <c r="N5" i="3"/>
  <c r="AC147" i="2" l="1"/>
  <c r="G25" i="3"/>
  <c r="G8" i="3"/>
  <c r="N27" i="3"/>
  <c r="M27" i="3"/>
  <c r="G18" i="3"/>
  <c r="K25" i="3"/>
  <c r="K17" i="3"/>
  <c r="K11" i="3"/>
  <c r="K18" i="3"/>
  <c r="K19" i="3"/>
  <c r="K26" i="3"/>
  <c r="K9" i="3"/>
  <c r="K6" i="3"/>
  <c r="J26" i="3"/>
  <c r="H25" i="3"/>
  <c r="G6" i="3"/>
  <c r="H9" i="3"/>
  <c r="H10" i="3"/>
  <c r="H11" i="3"/>
  <c r="H18" i="3"/>
  <c r="H19" i="3"/>
  <c r="G17" i="3"/>
  <c r="H8" i="3"/>
  <c r="H17" i="3"/>
  <c r="H6" i="3"/>
  <c r="J17" i="3"/>
  <c r="K5" i="3"/>
  <c r="K10" i="3"/>
  <c r="J19" i="3"/>
  <c r="K7" i="3"/>
  <c r="J11" i="3"/>
  <c r="G11" i="3"/>
  <c r="G9" i="3"/>
  <c r="J9" i="3"/>
  <c r="J8" i="3"/>
  <c r="H7" i="3"/>
  <c r="J6" i="3"/>
  <c r="H5" i="3"/>
  <c r="J5" i="3"/>
  <c r="I25" i="3" l="1"/>
  <c r="L26" i="3"/>
  <c r="L19" i="3"/>
  <c r="H26" i="3"/>
  <c r="G26" i="3"/>
  <c r="J25" i="3"/>
  <c r="L18" i="3"/>
  <c r="L25" i="3"/>
  <c r="L17" i="3"/>
  <c r="L9" i="3"/>
  <c r="M5" i="3"/>
  <c r="G5" i="3"/>
  <c r="H12" i="3"/>
  <c r="J18" i="3"/>
  <c r="I17" i="3"/>
  <c r="Q17" i="3" s="1"/>
  <c r="G19" i="3"/>
  <c r="L5" i="3"/>
  <c r="L8" i="3"/>
  <c r="K12" i="3"/>
  <c r="I19" i="3"/>
  <c r="Q19" i="3" s="1"/>
  <c r="I11" i="3"/>
  <c r="Q11" i="3" s="1"/>
  <c r="L11" i="3"/>
  <c r="I9" i="3"/>
  <c r="Q9" i="3" s="1"/>
  <c r="M8" i="3"/>
  <c r="I8" i="3"/>
  <c r="Q8" i="3" s="1"/>
  <c r="I5" i="3"/>
  <c r="Q5" i="3" s="1"/>
  <c r="Q25" i="3" l="1"/>
  <c r="C6" i="18"/>
  <c r="L32" i="3"/>
  <c r="P25" i="3"/>
  <c r="P9" i="3"/>
  <c r="P11" i="3"/>
  <c r="P5" i="3"/>
  <c r="I26" i="3"/>
  <c r="Q26" i="3" s="1"/>
  <c r="P8" i="3"/>
  <c r="P18" i="3"/>
  <c r="P19" i="3"/>
  <c r="P17" i="3"/>
  <c r="I18" i="3"/>
  <c r="Q18" i="3" s="1"/>
  <c r="Q20" i="3" s="1"/>
  <c r="Q27" i="3" l="1"/>
  <c r="I27" i="3"/>
  <c r="P20" i="3"/>
  <c r="G10" i="3"/>
  <c r="L10" i="3"/>
  <c r="J10" i="3"/>
  <c r="P10" i="3" l="1"/>
  <c r="I10" i="3"/>
  <c r="Q10" i="3" s="1"/>
  <c r="O5" i="3" l="1"/>
  <c r="I7" i="3" l="1"/>
  <c r="Q7" i="3" s="1"/>
  <c r="J7" i="3" l="1"/>
  <c r="J12" i="3" s="1"/>
  <c r="P7" i="3"/>
  <c r="L7" i="3"/>
  <c r="G7" i="3"/>
  <c r="G12" i="3" s="1"/>
  <c r="G28" i="3" s="1"/>
  <c r="M9" i="3"/>
  <c r="M10" i="3"/>
  <c r="M11" i="3"/>
  <c r="K32" i="3" l="1"/>
  <c r="M32" i="3" s="1"/>
  <c r="C5" i="18"/>
  <c r="N7" i="3"/>
  <c r="O9" i="3"/>
  <c r="O10" i="3"/>
  <c r="O11" i="3"/>
  <c r="M7" i="3" l="1"/>
  <c r="M12" i="3" s="1"/>
  <c r="D5" i="18" s="1"/>
  <c r="N12" i="3"/>
  <c r="D6" i="18" s="1"/>
  <c r="O7" i="3"/>
  <c r="O8" i="3"/>
  <c r="E5" i="18" l="1"/>
  <c r="O6" i="3"/>
  <c r="N18" i="3"/>
  <c r="O19" i="3"/>
  <c r="K27" i="3"/>
  <c r="D10" i="18" s="1"/>
  <c r="O18" i="3"/>
  <c r="J27" i="3"/>
  <c r="D9" i="18" l="1"/>
  <c r="O20" i="3"/>
  <c r="O26" i="3"/>
  <c r="O27" i="3" s="1"/>
  <c r="M18" i="3"/>
  <c r="J20" i="3"/>
  <c r="J28" i="3" s="1"/>
  <c r="K20" i="3"/>
  <c r="K28" i="3" s="1"/>
  <c r="L27" i="3"/>
  <c r="N20" i="3" l="1"/>
  <c r="N28" i="3" s="1"/>
  <c r="O35" i="3" s="1"/>
  <c r="M20" i="3"/>
  <c r="D7" i="18" s="1"/>
  <c r="L20" i="3"/>
  <c r="D8" i="18" l="1"/>
  <c r="D11" i="18" s="1"/>
  <c r="D12" i="18" s="1"/>
  <c r="M28" i="3"/>
  <c r="H27" i="3" l="1"/>
  <c r="L34" i="3" s="1"/>
  <c r="H20" i="3"/>
  <c r="L33" i="3" l="1"/>
  <c r="C8" i="18"/>
  <c r="C10" i="18"/>
  <c r="H28" i="3"/>
  <c r="H39" i="3" s="1"/>
  <c r="K42" i="3" s="1"/>
  <c r="L42" i="3" s="1"/>
  <c r="G20" i="3"/>
  <c r="G27" i="3"/>
  <c r="K34" i="3" s="1"/>
  <c r="M34" i="3" s="1"/>
  <c r="C7" i="18" l="1"/>
  <c r="K33" i="3"/>
  <c r="M33" i="3" s="1"/>
  <c r="C9" i="18"/>
  <c r="E9" i="18" s="1"/>
  <c r="P26" i="3"/>
  <c r="P27" i="3" s="1"/>
  <c r="I20" i="3"/>
  <c r="H38" i="3"/>
  <c r="K41" i="3" s="1"/>
  <c r="L41" i="3" s="1"/>
  <c r="C11" i="18" l="1"/>
  <c r="C12" i="18" s="1"/>
  <c r="E7" i="18"/>
  <c r="E11" i="18" s="1"/>
  <c r="E12" i="18" s="1"/>
  <c r="L6" i="3"/>
  <c r="L12" i="3" s="1"/>
  <c r="L28" i="3" s="1"/>
  <c r="H33" i="3" s="1"/>
  <c r="K39" i="3" s="1"/>
  <c r="L39" i="3" s="1"/>
  <c r="O12" i="3"/>
  <c r="O28" i="3" s="1"/>
  <c r="H34" i="3" s="1"/>
  <c r="K40" i="3" s="1"/>
  <c r="L40" i="3" s="1"/>
  <c r="I6" i="3" l="1"/>
  <c r="Q6" i="3" s="1"/>
  <c r="Q12" i="3" s="1"/>
  <c r="Q28" i="3" s="1"/>
  <c r="P6" i="3"/>
  <c r="P12" i="3" s="1"/>
  <c r="P28" i="3" s="1"/>
  <c r="I12" i="3" l="1"/>
  <c r="I28" i="3" s="1"/>
  <c r="K38" i="3" l="1"/>
  <c r="L38" i="3" s="1"/>
  <c r="H40" i="3"/>
  <c r="I39" i="3" l="1"/>
  <c r="I38" i="3"/>
  <c r="N34" i="3"/>
  <c r="N33" i="3"/>
  <c r="N32" i="3"/>
  <c r="I33" i="3"/>
  <c r="H35" i="3"/>
  <c r="I35" i="3" s="1"/>
  <c r="I34" i="3"/>
</calcChain>
</file>

<file path=xl/comments1.xml><?xml version="1.0" encoding="utf-8"?>
<comments xmlns="http://schemas.openxmlformats.org/spreadsheetml/2006/main">
  <authors>
    <author>SHPRESA GASHI</author>
  </authors>
  <commentList>
    <comment ref="K67" authorId="0" shapeId="0">
      <text>
        <r>
          <rPr>
            <b/>
            <sz val="9"/>
            <color indexed="81"/>
            <rFont val="Tahoma"/>
            <family val="2"/>
          </rPr>
          <t>SHPRESA GASHI:</t>
        </r>
        <r>
          <rPr>
            <sz val="9"/>
            <color indexed="81"/>
            <rFont val="Tahoma"/>
            <family val="2"/>
          </rPr>
          <t xml:space="preserve">
50,000 EURO</t>
        </r>
      </text>
    </comment>
    <comment ref="L68" authorId="0" shapeId="0">
      <text>
        <r>
          <rPr>
            <b/>
            <sz val="9"/>
            <color indexed="81"/>
            <rFont val="Tahoma"/>
            <family val="2"/>
          </rPr>
          <t>SHPRESA GASHI:</t>
        </r>
        <r>
          <rPr>
            <sz val="9"/>
            <color indexed="81"/>
            <rFont val="Tahoma"/>
            <family val="2"/>
          </rPr>
          <t xml:space="preserve">
50,000 EURO</t>
        </r>
      </text>
    </comment>
  </commentList>
</comments>
</file>

<file path=xl/sharedStrings.xml><?xml version="1.0" encoding="utf-8"?>
<sst xmlns="http://schemas.openxmlformats.org/spreadsheetml/2006/main" count="825" uniqueCount="473">
  <si>
    <t>Nr.</t>
  </si>
  <si>
    <t xml:space="preserve">Referenca e Rezultatit me produktet e programit buxhetor                       </t>
  </si>
  <si>
    <t>1.1.1</t>
  </si>
  <si>
    <t>1.2.2</t>
  </si>
  <si>
    <t>1.2.3</t>
  </si>
  <si>
    <t>1.2.5</t>
  </si>
  <si>
    <t>1.3.1</t>
  </si>
  <si>
    <t>1.3.3</t>
  </si>
  <si>
    <t>1.4.1</t>
  </si>
  <si>
    <t>2.1.1</t>
  </si>
  <si>
    <t>2.1.3</t>
  </si>
  <si>
    <t>2.2.2</t>
  </si>
  <si>
    <t>2.2.1</t>
  </si>
  <si>
    <t>2.2.3</t>
  </si>
  <si>
    <t>2.2.4</t>
  </si>
  <si>
    <t>2.3.1</t>
  </si>
  <si>
    <t>2.3.2</t>
  </si>
  <si>
    <t>3.1.1</t>
  </si>
  <si>
    <t>3.1.2</t>
  </si>
  <si>
    <t>3.2.1</t>
  </si>
  <si>
    <t>3.2.2</t>
  </si>
  <si>
    <t xml:space="preserve">Monitorime të kryera në sektorin e ujesjellës kanalizimeve </t>
  </si>
  <si>
    <t>Kosto Objektivi specifik 1.2</t>
  </si>
  <si>
    <t>Kosto Objektivi specifik 1.3</t>
  </si>
  <si>
    <t>Kosto Objektivi specifik 1.4</t>
  </si>
  <si>
    <t>cost from VALUE ADD</t>
  </si>
  <si>
    <t>Kosto Objektivi specifik 2.1</t>
  </si>
  <si>
    <t>Kosto Objektivi specifik 2.2</t>
  </si>
  <si>
    <t>Kosto Objektivi specifik 2.3</t>
  </si>
  <si>
    <t>Nuk ka informacion</t>
  </si>
  <si>
    <t>Kosto Objektivi specifik 3.1</t>
  </si>
  <si>
    <t>Kosto Objektivi specifik 3.2</t>
  </si>
  <si>
    <t>!!!</t>
  </si>
  <si>
    <t>Korente</t>
  </si>
  <si>
    <t>Kapitale</t>
  </si>
  <si>
    <t>Total BSH</t>
  </si>
  <si>
    <t>Total FH</t>
  </si>
  <si>
    <t>Total Kosto</t>
  </si>
  <si>
    <t xml:space="preserve">Kosto Korente </t>
  </si>
  <si>
    <t>Kosto kapitale</t>
  </si>
  <si>
    <t>Total kosto</t>
  </si>
  <si>
    <t>Qëllimi i Politikës I</t>
  </si>
  <si>
    <t>Qëllimi i Politikës II</t>
  </si>
  <si>
    <t>Qëllimi i Politikës III</t>
  </si>
  <si>
    <t>Kosto Korente</t>
  </si>
  <si>
    <t>Kosto Kapitale</t>
  </si>
  <si>
    <t>1.5.1</t>
  </si>
  <si>
    <t>1.5.2</t>
  </si>
  <si>
    <t>Buxheti dhe Donatoret</t>
  </si>
  <si>
    <t>TOTALI [Leke]</t>
  </si>
  <si>
    <t>TOTALI [Euro]</t>
  </si>
  <si>
    <t>Burimi i Financimit</t>
  </si>
  <si>
    <t xml:space="preserve">Titulli </t>
  </si>
  <si>
    <t xml:space="preserve">Programi buxhetor </t>
  </si>
  <si>
    <t>Institucionet përgjegjegjëse</t>
  </si>
  <si>
    <t>I. LUFTA KUNDËR KRIMIT TË ORGANIZUAR, TERRORIZMIT DHE TRAFIKIMIT</t>
  </si>
  <si>
    <t xml:space="preserve">Referenca e Rezultatit me produktet e programit buxhetor  </t>
  </si>
  <si>
    <t>Institucioni përgjegjës</t>
  </si>
  <si>
    <t>Institucioni kontribues</t>
  </si>
  <si>
    <t>Afati Fillimit</t>
  </si>
  <si>
    <t>Afati Mbarimit</t>
  </si>
  <si>
    <t xml:space="preserve">Hendeku financiar </t>
  </si>
  <si>
    <t>Buxhet Shteti (në mijë lekë)</t>
  </si>
  <si>
    <t>Financim i Huaj (në mijë lekë)</t>
  </si>
  <si>
    <t xml:space="preserve">Afati i Zbatimit </t>
  </si>
  <si>
    <t xml:space="preserve">Emri donatorit/Titullin e projektit </t>
  </si>
  <si>
    <t>Total Financim i Huaj</t>
  </si>
  <si>
    <t>Kosto indikative/2023</t>
  </si>
  <si>
    <t>Kosto indikative/2024</t>
  </si>
  <si>
    <t>Kosto indikative/2025</t>
  </si>
  <si>
    <t>Kosto Objektivi Specifik 1.1.</t>
  </si>
  <si>
    <t>MSHMS</t>
  </si>
  <si>
    <t>1.1.4</t>
  </si>
  <si>
    <t>1.1.5</t>
  </si>
  <si>
    <t>1.1.6</t>
  </si>
  <si>
    <t>1.1.7</t>
  </si>
  <si>
    <t>Policia e Shtetit</t>
  </si>
  <si>
    <t>1.2.7</t>
  </si>
  <si>
    <t>1.2.8</t>
  </si>
  <si>
    <t>1.2.11</t>
  </si>
  <si>
    <t xml:space="preserve">Policia e Shtetit
</t>
  </si>
  <si>
    <t xml:space="preserve">SHISH
Doganat 
AISM
PU
</t>
  </si>
  <si>
    <t>1.5.3</t>
  </si>
  <si>
    <t>1.6.1</t>
  </si>
  <si>
    <t>1.6.2</t>
  </si>
  <si>
    <t>1.6.3</t>
  </si>
  <si>
    <t>Kosto Objektivi specifik 1.5</t>
  </si>
  <si>
    <t>Kosto Objektivi specifik 1.6</t>
  </si>
  <si>
    <t>1.7.1</t>
  </si>
  <si>
    <t>1.7.2</t>
  </si>
  <si>
    <t>1.7.3</t>
  </si>
  <si>
    <t>Kosto Objektivi specifik 1.7</t>
  </si>
  <si>
    <t xml:space="preserve">Mbështetja dhe rritja e pjesëmarrjes në skuadrat e përbashkëta hetimore (JIT-s dypalëshe/Eurojust) </t>
  </si>
  <si>
    <t xml:space="preserve">Nënshkrimi dhe zbatimi i marrëveshjeve ndërkombëtare mbi programet e mbrojtjes së dëshmitarëve dhe bashkëpunëtorëve të drejtësisë </t>
  </si>
  <si>
    <t>2.3.3</t>
  </si>
  <si>
    <t xml:space="preserve">Kryerja e trajnimeve të strukturave të hetimit të krimit në Policinë e Shtetit mbi format dhe metodat më të avancuara të hetimit të strukturave dhe veprimtarive kriminale </t>
  </si>
  <si>
    <t>3.1.3</t>
  </si>
  <si>
    <t>3.1.4</t>
  </si>
  <si>
    <t>Organizimi i fushatave ndërgjegjësuese në nivel qendror dhe vendor, me grupe të targetuara dhe tema të përshtatura me kontekstin vendor lidhur me risqet, pasojat dhe parandalimin e përfshirjes në veprimtari kriminale</t>
  </si>
  <si>
    <t xml:space="preserve">Organizimi i leksioneve dhe seminareve të hapura në institucione arsimore publike dhe private </t>
  </si>
  <si>
    <t xml:space="preserve">Realizimi i video-mesazheve ndërgjegjësuese mbi risqet dhe pasojat e krimit të organizuar si dhe promovimi i modeleve pozitive ndërmjet të rinjve dhe transmetimi në mediet lokale, rrjete sociale, etj. </t>
  </si>
  <si>
    <t xml:space="preserve">Evidentimi dhe analizimi i zonave gjeografike, komuniteteve dhe grupeve shoqërore të afektuara dhe vulnerabël ndaj strukturave dhe veprimtarive të paligjshme </t>
  </si>
  <si>
    <t xml:space="preserve">SHISH
DPT
DPD
DPPPP
AMF
AISM
BSH
QKB
DHKA
PU
</t>
  </si>
  <si>
    <t xml:space="preserve">PLANI I VEPRIMIT
PËR ZBATIMIN E STRATEGJISË KUNDËR KRIMIT TË ORGANIZUAR DHE KRIMEVE TË RËNDA 2021-2025
</t>
  </si>
  <si>
    <t>II. QËLLIMI I POLITIKËS 1: ULJA E KËRCËNIMIT DHE NDIKIMIT TË KRIMIT TË ORGANIZUAR DHE KRIMEVE TË RËNDA</t>
  </si>
  <si>
    <t>QËLLIMI I POLITIKËS II. MBROJTJA E QYTETARËVE, INSTITUCIONEVE DHE EKONOMISË</t>
  </si>
  <si>
    <t>AAPSK</t>
  </si>
  <si>
    <t>PP
PU
AISM
SHISH
Doganat 
AISM</t>
  </si>
  <si>
    <t xml:space="preserve">Policia e Shtetit
</t>
  </si>
  <si>
    <t xml:space="preserve">Policia e Shtetit
</t>
  </si>
  <si>
    <t xml:space="preserve">MK/IKRTK
AISM
PU
SHISH
Doganat 
</t>
  </si>
  <si>
    <t>MB</t>
  </si>
  <si>
    <t>SHISH</t>
  </si>
  <si>
    <t>Ministria e Drejtësisë</t>
  </si>
  <si>
    <t>MEPJ</t>
  </si>
  <si>
    <t>Drejtoria e Përgjithshme e Burgjeve</t>
  </si>
  <si>
    <t>PSH</t>
  </si>
  <si>
    <t>PSH
KLGJ
Shkolla e Magjistraturës</t>
  </si>
  <si>
    <t>PSH
MFE</t>
  </si>
  <si>
    <t xml:space="preserve">MASR
Prefekti i Qarkut
</t>
  </si>
  <si>
    <t>MSHMS
Bashkitë 
Prefekti i Qarkut</t>
  </si>
  <si>
    <t>Afati fillimit</t>
  </si>
  <si>
    <t>Afati mbarimit</t>
  </si>
  <si>
    <t xml:space="preserve">Afati fillimit </t>
  </si>
  <si>
    <t>1.3.7</t>
  </si>
  <si>
    <t>1.3.8</t>
  </si>
  <si>
    <t>1.4.</t>
  </si>
  <si>
    <t>1.4.2</t>
  </si>
  <si>
    <t>VII. OBJEKTIVI SPECIFIK: Marrëdhëniet juridiksionale me autoritetet e huaja</t>
  </si>
  <si>
    <t>2.3.4</t>
  </si>
  <si>
    <t>MASR
IAL</t>
  </si>
  <si>
    <t xml:space="preserve">IEVP </t>
  </si>
  <si>
    <t>Total Cost of the Action Plan = QP I + QP II + QP III</t>
  </si>
  <si>
    <t>Burimi i mbulimit deri ne 2023</t>
  </si>
  <si>
    <t>Financim i Huaj (në lekë)</t>
  </si>
  <si>
    <r>
      <rPr>
        <b/>
        <sz val="12"/>
        <color indexed="10"/>
        <rFont val="Times New Roman"/>
        <family val="1"/>
      </rPr>
      <t>Kosto totale Qëllimi i Politikës III</t>
    </r>
    <r>
      <rPr>
        <sz val="12"/>
        <color theme="1"/>
        <rFont val="Times New Roman"/>
        <family val="1"/>
      </rPr>
      <t xml:space="preserve">
</t>
    </r>
    <r>
      <rPr>
        <b/>
        <sz val="12"/>
        <color theme="1"/>
        <rFont val="Times New Roman"/>
        <family val="1"/>
      </rPr>
      <t>(objektiva specifike 3.1+3.2)</t>
    </r>
  </si>
  <si>
    <t>Kosto indikative Totale</t>
  </si>
  <si>
    <t>Kosto indikative/Totale</t>
  </si>
  <si>
    <t>OBJEKTIVI SPECIFIK: Rritja e profesionalizmit</t>
  </si>
  <si>
    <t>OBJEKTIVI SPECIFIK: Realizimi i fushatave për rritjen e ndërgjegjësimit me përfshirjen e institucioneve qendrore dhe vendore,  shoqërisë civile, biznesit, medies dhe aktorëve të tjerë për parandalimin e krimit të organizuar</t>
  </si>
  <si>
    <t>OBJEKTIVI SPECIFIK: Ofrimi dhe koordinimi i mbështetjes së brendshme/ huaj për zona dhe komunitete vulnerabël</t>
  </si>
  <si>
    <t>3.2.3</t>
  </si>
  <si>
    <t>OBJEKTIVI SPECIFIK: Goditja e veprimtarive kriminale në fushën e narkotikëve</t>
  </si>
  <si>
    <t>OBJEKTIVI SPECIFIK: Goditja e trafiqeve të paligjshme</t>
  </si>
  <si>
    <t>OBJEKTIVI SPECIFIK: Goditja e krimit ekonomik dhe pastrimit të parave</t>
  </si>
  <si>
    <t>Objektivi specifik: Hetimi, ndjekja penale dhe dënimi i drejtuesve dhe anëtarëve të strukturave kriminale</t>
  </si>
  <si>
    <t>1.4.6</t>
  </si>
  <si>
    <t>1.4.7</t>
  </si>
  <si>
    <t>OBJEKTIVI SPECIFIK: Forcimi i bashkëpunimit policor ndërkombëtar</t>
  </si>
  <si>
    <t>OBJEKTIVI SPECIFIK: Kapja e personave në kërkim ndërkombëtar</t>
  </si>
  <si>
    <t>KLGJ
PP</t>
  </si>
  <si>
    <t xml:space="preserve">QËLLIMI I POLITIKËS III: RRITJA E FORCËS PARANDALUESE NDAJ KËRCËNIMEVE TË KRIMIT TË ORGANIZUAR DHE KRIMEVE TË RËNDA </t>
  </si>
  <si>
    <t>Financim i Huaj  (në  lekë)</t>
  </si>
  <si>
    <t>Kosto Indiktive Totale</t>
  </si>
  <si>
    <t>Objektivat Specifik</t>
  </si>
  <si>
    <t>PBA 2021-2023 ( në Lekë)</t>
  </si>
  <si>
    <r>
      <rPr>
        <b/>
        <sz val="12"/>
        <color indexed="10"/>
        <rFont val="Calibri"/>
        <family val="2"/>
      </rPr>
      <t xml:space="preserve">Kosto totale Qëllimi i Politikës I </t>
    </r>
    <r>
      <rPr>
        <sz val="12"/>
        <color theme="1"/>
        <rFont val="Calibri"/>
        <family val="2"/>
        <scheme val="minor"/>
      </rPr>
      <t xml:space="preserve">
</t>
    </r>
    <r>
      <rPr>
        <b/>
        <sz val="12"/>
        <color theme="1"/>
        <rFont val="Times New Roman"/>
        <family val="1"/>
      </rPr>
      <t>(objektiva specifike 1.1+1.2+1.3+1.4+1.5+1.6+1.7)</t>
    </r>
  </si>
  <si>
    <r>
      <rPr>
        <b/>
        <sz val="12"/>
        <color indexed="10"/>
        <rFont val="Calibri"/>
        <family val="2"/>
      </rPr>
      <t>Kosto totale Qëllimi i Politikës II</t>
    </r>
    <r>
      <rPr>
        <b/>
        <sz val="12"/>
        <color theme="1"/>
        <rFont val="Calibri"/>
        <family val="2"/>
        <scheme val="minor"/>
      </rPr>
      <t xml:space="preserve">
(objektiva specifike 2.1+2.2+2.3)</t>
    </r>
  </si>
  <si>
    <t>Kosto Totale e PV</t>
  </si>
  <si>
    <t>Qëllimi i Politikave</t>
  </si>
  <si>
    <t>Nevojat Kapitale (në Lek)</t>
  </si>
  <si>
    <t>Natyra/ Tipologjia e Kostove</t>
  </si>
  <si>
    <t>Kostoja Totale</t>
  </si>
  <si>
    <t>Kostot e Planifikuara</t>
  </si>
  <si>
    <t>Hendeku Financiar</t>
  </si>
  <si>
    <t>Kostot Totale të PV</t>
  </si>
  <si>
    <t>FInancimi I Huaj</t>
  </si>
  <si>
    <t>Totali</t>
  </si>
  <si>
    <t>%</t>
  </si>
  <si>
    <t>Goditja e trafiqeve të paligjshme</t>
  </si>
  <si>
    <t>Goditja e krimit ekonomik dhe pastrimit të parave</t>
  </si>
  <si>
    <t>Hetimi, ndjekja penale dhe dënimi i drejtuesve dhe anëtarëve të strukturave kriminale</t>
  </si>
  <si>
    <t>Forcimi i bashkëpunimit policor ndërkombëtar</t>
  </si>
  <si>
    <t>Kapja e personave në kërkim ndërkombëtar</t>
  </si>
  <si>
    <t>Marrëdhëniet juridiksionale me autoritetet e huaja</t>
  </si>
  <si>
    <t>Policia e Shtetit
MSHMS</t>
  </si>
  <si>
    <t>PP
PU
AISM
SHISH
Doganat 
AISM
GdF/Projekti mbështetur nga BE</t>
  </si>
  <si>
    <t xml:space="preserve">MB
Policia e Shtetit
MK/IKRKT
</t>
  </si>
  <si>
    <t>Policia e Shtetit
AAPSK</t>
  </si>
  <si>
    <t>SHISH
DPT
DPD
DPPPP
AMF
AISM
BSH
QKB
DHKA
PU
PP</t>
  </si>
  <si>
    <t xml:space="preserve">Policia e Shtetit;
Ministria e Brendshme;
Drejtoria e Përgjithshme e Burgjeve
</t>
  </si>
  <si>
    <t>IEVP
PP
SHISH</t>
  </si>
  <si>
    <t>Identifikimi dhe mbështetja e individëve në rrezik për t’ju nënshtruar shtrëngimit, dhunës dhe frikësimit nga krimi i organizuar</t>
  </si>
  <si>
    <t>PSH
AS</t>
  </si>
  <si>
    <t>Zbatimi i qasjes parandaluese me karakter pasuror dhe ekonomik ndaj subjekteve të lidhur me veprimtari të krimit të organizuar dhe krimet e rënda</t>
  </si>
  <si>
    <t>Policia e Shtetit
AAPSK
MB</t>
  </si>
  <si>
    <t>MBZHR
Policia e Shtetit
MTMT
Bashkitë
Prefekti I Qarkut
MSHMS</t>
  </si>
  <si>
    <t>MASR
IAL
Prefekti i Qarkut</t>
  </si>
  <si>
    <t xml:space="preserve">III. Programi buxhetor që kontribuon për qëllimin e politikës: Programi 01110 Ministria e Brendshme; Programi 03140, Policia e Shtetit; Programi 1012020, IKRKT; Programi 01110, Ministria e Shëndetësisë dhe Mbrojtjes Sociale; Programi 03440, Drejtoria e Përgjithshme e Burgjeve; Programi 1014001, Ministria e Drejtësisë.  </t>
  </si>
  <si>
    <t xml:space="preserve">III. Programi buxhetor që kontribuon për qëllimin e politikës: Programi 01110 Ministria e Brendshme; Programi 03140, Policia e Shtetit; </t>
  </si>
  <si>
    <t>III. Programi buxhetor që kontribuon për qëllimin e politikës: Programi 01110 Ministria e Brendshme; Programi 03140, Policia e Shtetit;</t>
  </si>
  <si>
    <t xml:space="preserve">
Policia e Shtetit
</t>
  </si>
  <si>
    <t>Qëllimi i Politikës I: ULJA E KËRCËNIMIT DHE NDIKIMIT TË KRIMIT TË ORGANIZUAR DHE KRIMEVE TË RËNDA</t>
  </si>
  <si>
    <t>Qëllimi i Politikës II: MBROJTJA E QYTETARËVE, INSTITUCIONEVE DHE EKONOMISË</t>
  </si>
  <si>
    <t xml:space="preserve">Qëllimi i Politikës III: RRITJA E FORCËS PARANDALUESE NDAJ KËRCËNIMEVE TË KRIMIT TË ORGANIZUAR DHE KRIMEVE TË RËNDA </t>
  </si>
  <si>
    <t>Realizimi i fushatave për rritjen e ndërgjegjësimit me përfshirjen e institucioneve qendrore dhe vendore,  shoqërisë civile, biznesit, medies dhe aktorëve të tjerë për parandalimin e krimit të organizuar</t>
  </si>
  <si>
    <t>Ofrimi dhe koordinimi i mbështetjes së brendshme/ huaj për zona dhe komunitete vulnerabël</t>
  </si>
  <si>
    <t xml:space="preserve">OBJEKTIVI SPECIFIK: Dobësimi i motivit financiar në përfshirje në krimt të organizuar </t>
  </si>
  <si>
    <t>Ngritja e struktures/platoformës së shitjeve të pasurive të luajtshme në fazën e sekuestrimmit të cilave iu bie vlera.</t>
  </si>
  <si>
    <t>Parandalimi dhe goditja e krimeve në IEVP-të e vendit në bashkëpunim me SPAK, Prokuroritë e Rretheve Gjyqësore, si dhe agjencitë ligjzbatuese</t>
  </si>
  <si>
    <t>MD</t>
  </si>
  <si>
    <t>Goditja e  veprimtarive kriminale në fushën e narkotikëve</t>
  </si>
  <si>
    <t>Banka e Shqipërisë</t>
  </si>
  <si>
    <t>Trajnimi i oficerëve të policisë gjyqësore për hetimin e veprave penale financiare, për të hetuar krimin financiar, pastrimin e parave dhe trafikimin.</t>
  </si>
  <si>
    <t>Goditja përmes hetimeve proaktive në fushën e  pastrimit të parave.</t>
  </si>
  <si>
    <t>Rritja e kapaciteteve investiguese ndaj krimit të organizuar, krimit ekonomik e financiar të punonjësve të PSH-së.</t>
  </si>
  <si>
    <t>Rritja e efikasitetit të bashkëpunimit me partnerët në drejtim të zbulimit të veprimtarive të paligjshme dhe goditjes së strukturave kriminale.</t>
  </si>
  <si>
    <t>Kryerja e trajnimeve të stafit në çdo pikë të kontrollit kufitar lidhur me përdorimin e Bazës së të Dhënave Shtetërore “Regjistri Kombëtar i Pasurive Kulturore (RKPK)” .</t>
  </si>
  <si>
    <t>DPT</t>
  </si>
  <si>
    <t>3.2.4</t>
  </si>
  <si>
    <t>Botimi i  praktikave më të mira,  manualeve dhe studimeve të përbashkëta në lidhje me krimin financiar , korrupsionin dhe efektet e tyre negative në shoqëri.</t>
  </si>
  <si>
    <t>Drejtoria e Doganave</t>
  </si>
  <si>
    <t>MK</t>
  </si>
  <si>
    <t>1.3.2</t>
  </si>
  <si>
    <t>1.3.9</t>
  </si>
  <si>
    <t>1.3.10</t>
  </si>
  <si>
    <t>1.3.12</t>
  </si>
  <si>
    <t>1.3.14</t>
  </si>
  <si>
    <t>1.3.15</t>
  </si>
  <si>
    <t>1.3.16</t>
  </si>
  <si>
    <t>1.3.17</t>
  </si>
  <si>
    <t>1.3.18</t>
  </si>
  <si>
    <t>1.4.3</t>
  </si>
  <si>
    <t>1.4.4</t>
  </si>
  <si>
    <t>Zbatimi i regjimit të posaçëm në burgun e sigurisë së lartë, për subjektet me rrezikshmëri të theksuar kriminale.</t>
  </si>
  <si>
    <t>1.4.11</t>
  </si>
  <si>
    <t>1.4.12</t>
  </si>
  <si>
    <t>1.4.13</t>
  </si>
  <si>
    <t>1.4.14</t>
  </si>
  <si>
    <t>1.5.6</t>
  </si>
  <si>
    <t>1.5.7</t>
  </si>
  <si>
    <t xml:space="preserve">Hartimi i praktikave unifikuese per revokimin e aseteve kriminale: të ardhura dhe shpenzime </t>
  </si>
  <si>
    <t>2.2.6</t>
  </si>
  <si>
    <t>2.2.7</t>
  </si>
  <si>
    <t>2.2.8</t>
  </si>
  <si>
    <t>Rritja e  kontrolleve të realizuara bazuar në vlerësimin e rrezikut në luftimin e ekonomisë joformale, evazionit tatimor dhe shmangies tatimore.</t>
  </si>
  <si>
    <t>Rritja e veprimeve të koordinuara (kontroll/inspektim) në bizneset me rrezik të lartë lidhur me pastrimin e prave.</t>
  </si>
  <si>
    <t>DPD</t>
  </si>
  <si>
    <t>1.4.16</t>
  </si>
  <si>
    <t>1.4.17</t>
  </si>
  <si>
    <t>Monitorimi dhe kontrolli i territorit në parandalimin e kultivimit të bimëve narkotike</t>
  </si>
  <si>
    <t>PP
SPAK</t>
  </si>
  <si>
    <t>Trajtimi i të burgosurve në aspektin psikosocial, kulturor dhe kushtet e ambienteve dhe infrastrukturës së burgjeve, si dhe hartimi dhe jetësimi i programeve sociale dhe trajnimeve a kurseve profesionale.</t>
  </si>
  <si>
    <t>PBA 2023-2025 (në lekë)</t>
  </si>
  <si>
    <t>DPPPP</t>
  </si>
  <si>
    <t>BKH</t>
  </si>
  <si>
    <t>Ngritja e një sistemi analize në BKH për vlerësimin e kërcënimeve në lidhje me krimin e organizuar dhe korrupsionin, në bashkëpunim me agjencitë e tjera ligj zbatuese.</t>
  </si>
  <si>
    <t>Rritja e veprimtarisë zbuluese të udhëhequr nga inteligjenca dhe evidenca në fushën e narkotikëve.</t>
  </si>
  <si>
    <t xml:space="preserve">Sigurimi i Aksesit të  Drejtorisë së Parandalimit dhe Pastrimit të Parave në rrjetin SIENA. </t>
  </si>
  <si>
    <t>Kapja dhe vënia para drejtësisë të personave në kërkim kombëtar dhe ndërkombëtar</t>
  </si>
  <si>
    <t xml:space="preserve">Rritja e kontrollit kufitar për parandalimin dhe goditjen e trafikimit te mjeteve motorike. </t>
  </si>
  <si>
    <t>Rritja e hetimeve të Policisë së Shtetit në operacionet kundër trafikimit të armëve të zjarrit dhe municioneve.</t>
  </si>
  <si>
    <t>Rritja e kontrollit kufitar për parandalimin dhe goditjen e trafikimit ndërkombëtar të pasurive kulturore.</t>
  </si>
  <si>
    <t>Hartimi dhe miratimi i Planit Kombëtar të Veprimit "Për parandalimin dhe luftën kundër trafikimit të pasurive kulturore të luajtshme", për vitet 2023-2025</t>
  </si>
  <si>
    <t>Rritja e kapaciteteve të specializuara qendrore dhe vendore për hetimin e krimit ekonomik dhe financiar,  përfshirë edhe kryerjen e trajnimeve të përbashkëta.</t>
  </si>
  <si>
    <t>Goditja përmes hetimeve proaktive në fushën e krimit ekonomik dhe mashtrimit financiar.</t>
  </si>
  <si>
    <t>IKRT</t>
  </si>
  <si>
    <t>Hartimi dhe miratimi i një udhëzimi për procedurat e përditësimit të bazës së të dhënave dhe administrimit të pasurive kulturore të vjedhura, në zbatim të pikës 6 të nenit 130 të Ligjit 27/2018.</t>
  </si>
  <si>
    <t>Instituti Kombëtar i regjistrimit të Trashëgimisë Kulturore</t>
  </si>
  <si>
    <t xml:space="preserve">SHISH
DPT
DPDDDD
DPPPP
AMF
AISM
BSH
QKB
DHKA
PU
</t>
  </si>
  <si>
    <t xml:space="preserve">Sigurimi i Aksesit të Drejtorisë së Përgjithshme të Tatimeve në rrjetin SIENA. </t>
  </si>
  <si>
    <t>Hartimi i marrëveshjes së bashkëpunimit mes drejtrorisë së Përgjithshme të Policisë së Shtetit dhe Drejtorisë së Përgjithshme të  Burgjeve për dhënien akses ZQK INTERPOL Tirana në bazën e të dhënave të personave  që vuajnë dënimin në Institucionet e Ekzekutimit të Veprave Penale në Shqipëri.</t>
  </si>
  <si>
    <t>Ndërtimi i Serverit Remote Control Station për krahasimin direkt të gjurmëve daktiloskopike në sistemin AFIS Papillon të Institutit të Policisë Shkencore.</t>
  </si>
  <si>
    <t>Drejtoria e Përgjithshme e Polcisë së Shtetit</t>
  </si>
  <si>
    <t>Jetësimin e sistemit të INTERPOL Interpol ëeb Service for Data Management, (ISDM dhe shërbimin ëISDM) në sistemin TIMS të Policisë së Shtetit.</t>
  </si>
  <si>
    <t>Rinovimi i pajisjes Router - VPN që vendoset në serverat e ZQK INTERPOL Tirana dhe mundëson inkriptimin e komunikimit në sistemin e INTERPOL, për të garantuar shkëmbim të sigurt të informacionit.</t>
  </si>
  <si>
    <t xml:space="preserve">Ministria e Brendhsme, Sekretariati I Përgjithshëm I INTERPOL </t>
  </si>
  <si>
    <t>Pjesëmarrja aktive në takimet dhe trajnimet e ENFAST.</t>
  </si>
  <si>
    <t>Rritja e efikasitetit të bashkëpunimit gjyqësor për ekzekutimin e kërkesave për bashkëpunim gjyqësor ndërkombëtar nga Shqipëria apo nga shtetet e huaja.</t>
  </si>
  <si>
    <t>Garantimi i jetës dhe sigurisë fizike të dëshmitarëve, bashkëpunëtorëve të drejtësisë, funksionarëve të ngarkuar me luftën kundër krimit të organizuar dhe viktimave të trafikimit.</t>
  </si>
  <si>
    <t>Rekrutimi i punonjësve në shërbim të policisë gjyqësore.</t>
  </si>
  <si>
    <t>Akademia e Sigurisë</t>
  </si>
  <si>
    <t>Kontrolli i mallrave që kategorizohen me rrezik të lartë të shmangies së taksave.</t>
  </si>
  <si>
    <t>Përditësimi i bazës së të dhënave të posaçme për kultivimin e bimëve narkotike me informacione nga të gjitha burimet e mundshme vendase dhe të huaja.</t>
  </si>
  <si>
    <t>Rritja e hetimeve proaktive për veprat penale në fushën e narkotikëve.</t>
  </si>
  <si>
    <t>Rritja e numrit të patrullimeve të policisë Kufitare me qëllim luftimin e kontrabandës.</t>
  </si>
  <si>
    <t>Rritja e bashkëpunimit me partnerët në drejtim të zbulimit të veprimtarive të paligjshme dhe goditjes së strukturave kriminale në fushën e trafiqeve të paligjshme dhe kundër trafikimit të qenieve njerëzore.</t>
  </si>
  <si>
    <t xml:space="preserve">Konsolidimi i praktikave për aplikimin e njëkohshëm të hetimeve financiare paralele krahas hetimit penal për veprat penale të krimit të organizuar, anitrafikut dhe korrupsionit. </t>
  </si>
  <si>
    <t>Kryerja e hetimeve të përbashkëta me partnerët për pasuritë e fituara në mënyrë të kundërligjshme brenda dhe jashtë vendit.</t>
  </si>
  <si>
    <t xml:space="preserve">Kryerja e inspektimeve në bazë risku për subjekte që përcakton ligjit nr. 9917 datë 19.05.2008, i ndryshuar. </t>
  </si>
  <si>
    <t>Goditja përmes hetimeve proaktive në fushën e krimit kompjuterik/ mashtrimet që ndodhin nëpërmjet internetit.</t>
  </si>
  <si>
    <t>Kryerja e analizës së riskut në bashkëpunim me të gjitha instiucionet përgjegjëse mbi risqet e pastrimit të parave dhe administrimin e të dhënave.</t>
  </si>
  <si>
    <t>Rritja e sekuestrimeve dhe konfiskimeve të pasurive që kanë prejardhje kriminale mbështetur në hetime thelluara.</t>
  </si>
  <si>
    <t>Rritja e bashkëpunimit me partnerët ndërkombëtar në hetimin  e krimit të organizuar dhe në goditjen e grupeve kriminale.</t>
  </si>
  <si>
    <t>Kryerja e analizës dhe shqyrtimi i mundësisë për anëtarësimin e Shqipërisë në "Pompidou Group"</t>
  </si>
  <si>
    <t>Publikimi dhe përditësimi i të dhënave të identitetit të personave më të kërkuar ndërkombëtar.</t>
  </si>
  <si>
    <t>Ndërmarrja e procesit të kryerjes së analizës së vlerësimit kombëtar të rrezikut nga Krimi Organizuar dhe grupet e strukturave kriminale.</t>
  </si>
  <si>
    <t>Drejtoria e Përgjithshme e Doganave</t>
  </si>
  <si>
    <t>IKRTK</t>
  </si>
  <si>
    <t>Sigurimi i aksesit dhe ndërveprimi online i bazave të të dhënave në funksion të mbikëqyrjes dhe hetimit në fushën ekonomike-financiare.</t>
  </si>
  <si>
    <t xml:space="preserve">Realizimi i vazhdueshëm i track recordeve të dënimeve përfundimtare. </t>
  </si>
  <si>
    <t>1.1.2</t>
  </si>
  <si>
    <t>1.1.3</t>
  </si>
  <si>
    <t>1.2.1</t>
  </si>
  <si>
    <t>1.2.4</t>
  </si>
  <si>
    <t>1.2.6</t>
  </si>
  <si>
    <t>1.2.9</t>
  </si>
  <si>
    <t>1.2.10</t>
  </si>
  <si>
    <t>1.3.4</t>
  </si>
  <si>
    <t>1.3.5</t>
  </si>
  <si>
    <t>1.3.6</t>
  </si>
  <si>
    <t>1.3.11</t>
  </si>
  <si>
    <t>1.3.13</t>
  </si>
  <si>
    <t>1.4.5</t>
  </si>
  <si>
    <t>1.4.8</t>
  </si>
  <si>
    <t>1.4.15</t>
  </si>
  <si>
    <t>1.5.4</t>
  </si>
  <si>
    <t>2.2.5</t>
  </si>
  <si>
    <t>Nënshkrimi i marrëveshjeve me njësitë homologe për rialokimin jashtë të programeve të mbrojtjes me qëllim përforcimin e mekanizmave të sigurimit të jetës së bashkëpuntorëve dhe dëshmitarëve të drejtësisë.</t>
  </si>
  <si>
    <t>Rritja e veprimtarisë zbuluese ndaj krimeve mjedisore.</t>
  </si>
  <si>
    <t>Ministria e Turizmit dhe Mjedisit</t>
  </si>
  <si>
    <t>Rritja e kontrollit kufitar për parandalimin dhe goditjen e trafikimit ndërkombëtar të drogave.</t>
  </si>
  <si>
    <t>Zgjerimi i aksesit  në  Bazën qëndrore të Monedhave të Falsifikuara nga Prokuroria dhe Policia e Shtetit.</t>
  </si>
  <si>
    <t xml:space="preserve">SHKB </t>
  </si>
  <si>
    <t>OJF</t>
  </si>
  <si>
    <t>Prokuroria Speciale
BKH
Prokuroria e Përgjithshme</t>
  </si>
  <si>
    <t xml:space="preserve">Rritja e shkëmbimit të të dhënave me vendet anëtare të ENFAST, EUROPOL dhe INTERPOL </t>
  </si>
  <si>
    <t>Reformimi i Policisë Kriminale dhe vlerësimi i pozicionimit të strukturave të  mbrojtes së dëshmitarëve, ENFAST, strukturat e bashkëpunimit ndërkombëtar, strukturat e krimit kibernetik.</t>
  </si>
  <si>
    <t>1.4.19</t>
  </si>
  <si>
    <t>1.4.20</t>
  </si>
  <si>
    <t>Drejtoria e Përgjithsme e  Tatimeve</t>
  </si>
  <si>
    <t>Rritja e veprimtarisë zbuluese ndaj trafiqeve të paligjshme të udhëhequr nga inteligjenca dhe evidenca</t>
  </si>
  <si>
    <t>1.4.18</t>
  </si>
  <si>
    <t xml:space="preserve">Akademia e Sigurisë </t>
  </si>
  <si>
    <t xml:space="preserve">Hartimi dhe nënshkrimi i marrëveshjeve të bashkëpunimit mes Policisë Kufitare dhe Migracionit dhe Doganave për shkëmbime të struktururara të informacionit dhe qaqsje të ndërsjellë në bazat e të dhënave për të forcuar luftën kundër trafikimit të qenieve njerëzore dhe trafiqeve të paligjshme. </t>
  </si>
  <si>
    <t>Rritja e forcës gotiditëse nga ana e strukturave ligjzbatuese për gjurmueshmërinë, zbulimin, arrestimin për veprat penale në fushën  kibernetike.</t>
  </si>
  <si>
    <t>MK
PSH</t>
  </si>
  <si>
    <t>Donacion IPA 2019</t>
  </si>
  <si>
    <t>Nuk eshte parashikuar ne PBA</t>
  </si>
  <si>
    <t xml:space="preserve">Donacion IPA </t>
  </si>
  <si>
    <t>Sekretariti i Pergjithshem INTERPOL</t>
  </si>
  <si>
    <t>1.4.21</t>
  </si>
  <si>
    <t>1.4.22</t>
  </si>
  <si>
    <t>18AU307</t>
  </si>
  <si>
    <t>Fonde te celura me VKM nga fondet e Rindertimit</t>
  </si>
  <si>
    <t>M160883</t>
  </si>
  <si>
    <t>1.4.23</t>
  </si>
  <si>
    <t>18AT501</t>
  </si>
  <si>
    <t>IPA 2018</t>
  </si>
  <si>
    <t xml:space="preserve">91604AA              </t>
  </si>
  <si>
    <r>
      <rPr>
        <sz val="8"/>
        <rFont val="Times New Roman"/>
        <family val="1"/>
      </rPr>
      <t>Rritja e efikasitetit</t>
    </r>
    <r>
      <rPr>
        <sz val="8"/>
        <color rgb="FFFF0000"/>
        <rFont val="Times New Roman"/>
        <family val="1"/>
      </rPr>
      <t xml:space="preserve"> </t>
    </r>
    <r>
      <rPr>
        <sz val="8"/>
        <color rgb="FF000000"/>
        <rFont val="Times New Roman"/>
        <family val="1"/>
      </rPr>
      <t>të hetimeve kundër strukturave të organizuara kriminale, kryesisht të drejtuesve dhe financuesve të veprimtarive kriminale.</t>
    </r>
  </si>
  <si>
    <r>
      <t>Kosto totale Q</t>
    </r>
    <r>
      <rPr>
        <b/>
        <sz val="8"/>
        <color indexed="10"/>
        <rFont val="Calibri"/>
        <family val="2"/>
      </rPr>
      <t>ë</t>
    </r>
    <r>
      <rPr>
        <b/>
        <sz val="8"/>
        <color indexed="10"/>
        <rFont val="Times New Roman"/>
        <family val="1"/>
      </rPr>
      <t>llimi i Politik</t>
    </r>
    <r>
      <rPr>
        <b/>
        <sz val="8"/>
        <color indexed="10"/>
        <rFont val="Calibri"/>
        <family val="2"/>
      </rPr>
      <t>ë</t>
    </r>
    <r>
      <rPr>
        <b/>
        <sz val="8"/>
        <color indexed="10"/>
        <rFont val="Times New Roman"/>
        <family val="1"/>
      </rPr>
      <t>s I (objektiva specifike 1.1+1.2+1.3+1.4+1.5+1.6+1.7)</t>
    </r>
  </si>
  <si>
    <r>
      <t>Kosto totale Q</t>
    </r>
    <r>
      <rPr>
        <b/>
        <sz val="8"/>
        <color indexed="10"/>
        <rFont val="Calibri"/>
        <family val="2"/>
      </rPr>
      <t>ë</t>
    </r>
    <r>
      <rPr>
        <b/>
        <sz val="8"/>
        <color indexed="10"/>
        <rFont val="Times New Roman"/>
        <family val="1"/>
      </rPr>
      <t>llimi i Politik</t>
    </r>
    <r>
      <rPr>
        <b/>
        <sz val="8"/>
        <color indexed="10"/>
        <rFont val="Calibri"/>
        <family val="2"/>
      </rPr>
      <t>ë</t>
    </r>
    <r>
      <rPr>
        <b/>
        <sz val="8"/>
        <color indexed="10"/>
        <rFont val="Times New Roman"/>
        <family val="1"/>
      </rPr>
      <t>s II (objektiva specifike 2.1+2.2+2.3)</t>
    </r>
  </si>
  <si>
    <r>
      <t>Kosto totale Q</t>
    </r>
    <r>
      <rPr>
        <b/>
        <sz val="8"/>
        <color indexed="10"/>
        <rFont val="Calibri"/>
        <family val="2"/>
      </rPr>
      <t>ë</t>
    </r>
    <r>
      <rPr>
        <b/>
        <sz val="8"/>
        <color indexed="10"/>
        <rFont val="Times New Roman"/>
        <family val="1"/>
      </rPr>
      <t>llimi i Politik</t>
    </r>
    <r>
      <rPr>
        <b/>
        <sz val="8"/>
        <color indexed="10"/>
        <rFont val="Calibri"/>
        <family val="2"/>
      </rPr>
      <t>ë</t>
    </r>
    <r>
      <rPr>
        <b/>
        <sz val="8"/>
        <color indexed="10"/>
        <rFont val="Times New Roman"/>
        <family val="1"/>
      </rPr>
      <t>s III (objektiva specifike 3.1+3.2)</t>
    </r>
  </si>
  <si>
    <t xml:space="preserve">91604AB        </t>
  </si>
  <si>
    <t xml:space="preserve">91604AB       </t>
  </si>
  <si>
    <t xml:space="preserve">    91604AB       </t>
  </si>
  <si>
    <t xml:space="preserve">    91604AD     </t>
  </si>
  <si>
    <t xml:space="preserve">      91604AB        </t>
  </si>
  <si>
    <t xml:space="preserve">      91604AA        </t>
  </si>
  <si>
    <t xml:space="preserve">  91604AD</t>
  </si>
  <si>
    <t xml:space="preserve"> 91604AD</t>
  </si>
  <si>
    <t xml:space="preserve"> 91604AA</t>
  </si>
  <si>
    <t xml:space="preserve">  91604AA</t>
  </si>
  <si>
    <t xml:space="preserve">91604AA                  </t>
  </si>
  <si>
    <t>91202AB</t>
  </si>
  <si>
    <t>9160AA</t>
  </si>
  <si>
    <t>91604AA</t>
  </si>
  <si>
    <t xml:space="preserve">  91604AB</t>
  </si>
  <si>
    <t>91604AD</t>
  </si>
  <si>
    <t>91604AR</t>
  </si>
  <si>
    <t>91604AR;91604AB</t>
  </si>
  <si>
    <t>91604AA;91604AR</t>
  </si>
  <si>
    <t xml:space="preserve">91604AA      ;91604AC        </t>
  </si>
  <si>
    <t>91604AB       ;91604AC</t>
  </si>
  <si>
    <t>91604AK : 901604AA</t>
  </si>
  <si>
    <t>Rritja e zbulimit, gjurmueshmërisë dhe ndjekjes penale të kriminelëve kibernetikë në pastrimin e parave dhe financave të paligjshme.</t>
  </si>
  <si>
    <t>1.2.12</t>
  </si>
  <si>
    <t>Profilizimi i programve të Akademisë së Sigurisë dhe edukimi i punonjësve të PSH-së në luftën e krimit të Organizuar, përmes Akademisë së Sigurisë.</t>
  </si>
  <si>
    <t>94101AB</t>
  </si>
  <si>
    <t>Zhvillimi i takimeve ndërgjegjësuese me prokurorët për të rritur përdorimin e rrjetit të pikave të kontaktit 24/7 të krijuar nga Konventa e Këshillit të Evropës për Krimin Kibernetik.</t>
  </si>
  <si>
    <t>SPAK</t>
  </si>
  <si>
    <t>92604AB</t>
  </si>
  <si>
    <t>91401AA</t>
  </si>
  <si>
    <t>1.4.9</t>
  </si>
  <si>
    <t>1.4.10</t>
  </si>
  <si>
    <t>91408AB</t>
  </si>
  <si>
    <t>91401AC</t>
  </si>
  <si>
    <t>91004AA</t>
  </si>
  <si>
    <t>91006AA</t>
  </si>
  <si>
    <t xml:space="preserve">Policia e Shtetit </t>
  </si>
  <si>
    <t>91601AG</t>
  </si>
  <si>
    <t>91601AH</t>
  </si>
  <si>
    <t>91604AM</t>
  </si>
  <si>
    <t>91603AA</t>
  </si>
  <si>
    <t>Drejtoria e Përgjithshme e PolIcisë së Shtetit</t>
  </si>
  <si>
    <t>2023-2025</t>
  </si>
  <si>
    <t>1 euro 123 Leke</t>
  </si>
  <si>
    <t>PBA 2023-2025</t>
  </si>
  <si>
    <t>Hendek financiar 2023-2025</t>
  </si>
  <si>
    <t>1.6.4</t>
  </si>
  <si>
    <t xml:space="preserve">
AISM
PU
SHISH
Doganat 
</t>
  </si>
  <si>
    <t xml:space="preserve">91604AA          91604AR    </t>
  </si>
  <si>
    <t>1.5.5</t>
  </si>
  <si>
    <t xml:space="preserve">Pjesëmarrja aktive në EUROPOL, INTERPOL dhe platformat rajonale të bashkëpunimit </t>
  </si>
  <si>
    <t>91601AB</t>
  </si>
  <si>
    <t>Kosto totale ne EUR
(kursi kembimit: 1 EUR = 123ALL)</t>
  </si>
  <si>
    <t>Krijimi i databazës së Objekteve të Humbura, vënia në funksion e saj, si dhe përditësimi i bazës së të dhënave dhe Regjistrit Kombëtar të Pasurive Kulturore</t>
  </si>
  <si>
    <t>91305AB</t>
  </si>
  <si>
    <t>91303AM</t>
  </si>
  <si>
    <t>91005AA</t>
  </si>
  <si>
    <t>3.1.5</t>
  </si>
  <si>
    <t>PBA 2023-2025 ( në Lekë)</t>
  </si>
  <si>
    <t>Burimi i mbulimit deri ne 2025</t>
  </si>
  <si>
    <t>Hendeku financiar
2023-2025
(në Lekë)</t>
  </si>
  <si>
    <t>MK
 Policia e Shtetit</t>
  </si>
  <si>
    <t>Lek</t>
  </si>
  <si>
    <t>Euro</t>
  </si>
  <si>
    <t>Kosto totale  PV</t>
  </si>
  <si>
    <t>PBA</t>
  </si>
  <si>
    <t>Financim I huaj</t>
  </si>
  <si>
    <t>korente</t>
  </si>
  <si>
    <t>IKMT
SHISH
PU</t>
  </si>
  <si>
    <t xml:space="preserve">MK
IKRTK
AISM
PU
SHISH
Doganat 
</t>
  </si>
  <si>
    <t>PSH
Drejtoria e Përgjtihshme e Doganave</t>
  </si>
  <si>
    <t>MK
IKRTK</t>
  </si>
  <si>
    <t>PSH
SPAK
PP
SHISH</t>
  </si>
  <si>
    <t>PSH
PP
SPAK
DPPPP
DPT
DPD</t>
  </si>
  <si>
    <t>PP
Prokuroria e Posaçme
DPPPP
DPT
DPD</t>
  </si>
  <si>
    <t>DPPPP
PP
SPAK
BKH
DPD
DPT</t>
  </si>
  <si>
    <t>DPPPP
PP
SPAK</t>
  </si>
  <si>
    <t>SPAK
PP</t>
  </si>
  <si>
    <t xml:space="preserve">SHISH
DPT
DPD
DPPPP
AMF
BSH
QKB
</t>
  </si>
  <si>
    <t>Prokuroria e Përgjithshme
Ministria e Brendshme</t>
  </si>
  <si>
    <t>MB
MD</t>
  </si>
  <si>
    <t>BKH
Prokurori e Posaçme
Prokurori e Përgjithshme Gjykata</t>
  </si>
  <si>
    <t>PSH
SPAK
PP</t>
  </si>
  <si>
    <t>SPAK
PSH
Prokuria e Përgjithshme
MD</t>
  </si>
  <si>
    <t>SPAK
PSH
Prokuria
MD</t>
  </si>
  <si>
    <t>PP
SPAK
BKH
SHISH</t>
  </si>
  <si>
    <t>PSH
BKH
SPAK</t>
  </si>
  <si>
    <t xml:space="preserve">Ministria e Brendshme, Sekretariati i Përgjithshëm I INTERPOL </t>
  </si>
  <si>
    <t>Nuk është parashikuar në PBA</t>
  </si>
  <si>
    <t>IKMT
Ministria e Turizmit dhe Mjedisit</t>
  </si>
  <si>
    <t>SPAK
PP
SHISH</t>
  </si>
  <si>
    <t>SPAK
SHISH</t>
  </si>
  <si>
    <t>PSH
IKMT
IMT
Inspektorati i Pyjeve, Ujrave dhe Kullotave</t>
  </si>
  <si>
    <t>MB
PSH</t>
  </si>
  <si>
    <t>Policia e Shtetit
EUROPOL
INTERPOL</t>
  </si>
  <si>
    <t>KLGJ
PP
SPAK</t>
  </si>
  <si>
    <t>PSH
PP
SPAK
BKH</t>
  </si>
  <si>
    <t>PSH
PP
SPAK</t>
  </si>
  <si>
    <t>PP
MD
 PSH
MSHMS</t>
  </si>
  <si>
    <t>Drejtoria e Përgjithshme e Doganave, ISHP, AKBPM
PSH</t>
  </si>
  <si>
    <t xml:space="preserve">SHISH
DPT
DPD
DPPPP
QKB
</t>
  </si>
  <si>
    <t xml:space="preserve">Nxitja e kalimit të objekteve të konfiskuara në pronësi të njësive të qeverisjes vendore me qëllim përdorimin si qëllime sociale </t>
  </si>
  <si>
    <t>Rritja e koordinimit ndërinstitucional me SPAK, Prokurori në funksion të operacioneve të përbashkëta me qëllim të rritjes së zbulimit, hetimit, ndjekjes penale,dhe sekuestrimit në fushën e lëndëve narkotike.</t>
  </si>
  <si>
    <t>Kryerja e një vlerësimi të detajuar mbi Sistemin e Paralajmërimit të Hershëm për shkëmbimin e informacionit për substancat e reja psikotrope.</t>
  </si>
  <si>
    <t>Përdorimi i metodave speciale në hetimet proaktive në luftën kundër krimit të organizuar.</t>
  </si>
  <si>
    <t>Rritja e bashkëpunimit ndërinstitucional në funksion të goditjes së korrupsionit në të gjithë format dhe nivelet e shfaqura.</t>
  </si>
  <si>
    <t xml:space="preserve">Rritjen e kapaciteteve logjistike. Sistemimi në zyra të reja të konfiskuara me mjete monetare të konfiskuara. </t>
  </si>
  <si>
    <t>Hartimi i procedurave standarte të përbashkëta veprimi për bashkepunimin midis AAPSK dhe Zyrës së Rikuperimit të Aseteve (ZRA).</t>
  </si>
  <si>
    <t>Përmirësimi i elementeve funksionale të regjistrit elektronik të pasurive të sekuestruara/konfiskuara.</t>
  </si>
  <si>
    <t>Rritja e rasteve të hetimeve proaktive dhe hetimi i vazhdueshëm i rasteve korruptive dhe abuzive brenda sistemit penitenciar.</t>
  </si>
  <si>
    <t>Rritja e përdorimit të metodave speciale të hetimit (infiltrim, etj)</t>
  </si>
  <si>
    <t xml:space="preserve">Përditësimi i sistemit FIND të INTERPOL, i cili është inkorporuar në sistemin TIMS që nga viti 2009, në versionin FIND 0.4. </t>
  </si>
  <si>
    <t>Reduktimi i kërcënimve ndaj jetës dhe shëndetit të personave (vrasjet, plagosjet e renda).</t>
  </si>
  <si>
    <t>Rritja e hetimeve proaktive për parandalimin, gjurmmin, zbulimin dhe arrestimin e individëve dhe grupeve kriminale të përfshira në krime të renda ndaj jetës dhe shëndetit.</t>
  </si>
  <si>
    <t xml:space="preserve">Rritja e shkëmbimit të informacionit me agjencitë ligjzbatuese të vendeve të rajonit dhe më gjerë. </t>
  </si>
  <si>
    <t xml:space="preserve">Rritja e mëtejshme e bashkëpunimit me Qendrën Evropiane të Monitorimit për Drogën dhe Varësisë nga Drogat për përmbushjen e objektivave kombëtare për fushën e drogës.  </t>
  </si>
  <si>
    <t>Rritja e numrit të shtetasve shqiptarë të lokalizuar dhe arrestuar, të cilët janë shpallur në kërkim ndërkombëtar.</t>
  </si>
  <si>
    <t>OBJEKTIVI SPECIFIK: Identifikimi dhe mbështetja e individëve në rrezik për t’iu nënshtruar shtrëngimit, dhunës dhe frikësimit nga krimi i organizuar</t>
  </si>
  <si>
    <t>Trajnime të stafeve përgjegjëse në luftën kundër trafikimit të pasurive kulturore me qëllim koordinimin, ndjekjen, shkembimin e përvojave dhe ideve te reja.</t>
  </si>
  <si>
    <t>Hartimi i analizave dhe studimeve në bashkëpunim mes Akademisë së Sigurisë, specialistëve të fushës,  psikologëve dhe shoqërisë civile, për të analizuar arsyet, shkaqet dhe faktorët që çojnë në vrasje, si dhe të jepen mendimet dhe mundësitë për zgjidhjen e problematikave, dhe luftimi i shkaqeve që çojnë në vrasje.</t>
  </si>
  <si>
    <t>Rritja e shkëmbimit të informacionit ndërinstitucional dhe ndërkombëtar në fushën e aseteve të sekuestruara dhe aksesi në databazat përkatëse.</t>
  </si>
  <si>
    <t>Akomodimi i strukturës së Policisë Shkencore në ambjentet e reja.</t>
  </si>
  <si>
    <t>Blerje pajisje për Aplikim e identifikimit biometrik të personit LTA.</t>
  </si>
  <si>
    <t>Blerje pajisje për strukturat e policisë në luftën kunder krimit të organizuar e financiare, si  dhe asistencë teknike.</t>
  </si>
  <si>
    <t xml:space="preserve">Rritja e numrit të operacioneve të përbashkëta policore kundër veprimtarive dhe strukturave kriminale. </t>
  </si>
  <si>
    <t>Rritja e bashkëpunimit të institucioneve për mbrojtjen e mjedisit.</t>
  </si>
  <si>
    <t xml:space="preserve">Përditësimi dhe aksesi në regjistrin gjyqësor penal të shtetasve shqiptarë të dënuar jashtë shtetit. </t>
  </si>
  <si>
    <t>Ngritja e kapaciteteve të përgjimit parandalues në BKH.</t>
  </si>
  <si>
    <t>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</si>
</sst>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_-;\-* #,##0.00_-;_-* &quot;-&quot;??_-;_-@_-"/>
    <numFmt numFmtId="165" formatCode="_(* #,##0_);_(* \(#,##0\);_(* &quot;-&quot;??_);_(@_)"/>
  </numFmts>
  <fonts count="55" x14ac:knownFonts="1">
    <font>
      <sz val="11"/>
      <color theme="1"/>
      <name val="Calibri"/>
      <family val="2"/>
      <scheme val="minor"/>
    </font>
    <font>
      <b/>
      <sz val="11"/>
      <color indexed="8"/>
      <name val="Calibri"/>
      <family val="2"/>
    </font>
    <font>
      <sz val="10"/>
      <name val="Arial"/>
      <family val="2"/>
      <charset val="238"/>
    </font>
    <font>
      <sz val="10"/>
      <name val="Arial"/>
      <family val="2"/>
    </font>
    <font>
      <sz val="8"/>
      <name val="Calibri"/>
      <family val="2"/>
    </font>
    <font>
      <sz val="11"/>
      <color theme="1"/>
      <name val="Calibri"/>
      <family val="2"/>
      <scheme val="minor"/>
    </font>
    <font>
      <sz val="11"/>
      <color theme="0"/>
      <name val="Calibri"/>
      <family val="2"/>
      <scheme val="minor"/>
    </font>
    <font>
      <sz val="12"/>
      <color theme="1"/>
      <name val="Calibri"/>
      <family val="2"/>
      <scheme val="minor"/>
    </font>
    <font>
      <b/>
      <sz val="11"/>
      <color theme="1"/>
      <name val="Calibri"/>
      <family val="2"/>
      <scheme val="minor"/>
    </font>
    <font>
      <sz val="12"/>
      <color rgb="FF000000"/>
      <name val="Times New Roman"/>
      <family val="1"/>
    </font>
    <font>
      <sz val="11"/>
      <color theme="1"/>
      <name val="Times New Roman"/>
      <family val="1"/>
    </font>
    <font>
      <b/>
      <sz val="12"/>
      <color rgb="FF000000"/>
      <name val="Times New Roman"/>
      <family val="1"/>
    </font>
    <font>
      <sz val="12"/>
      <color theme="1"/>
      <name val="Times New Roman"/>
      <family val="1"/>
    </font>
    <font>
      <b/>
      <sz val="11"/>
      <color rgb="FFFF0000"/>
      <name val="Calibri"/>
      <family val="2"/>
      <scheme val="minor"/>
    </font>
    <font>
      <sz val="9"/>
      <color theme="1"/>
      <name val="Arial"/>
      <family val="2"/>
    </font>
    <font>
      <sz val="9"/>
      <color rgb="FF000000"/>
      <name val="Arial"/>
      <family val="2"/>
    </font>
    <font>
      <b/>
      <sz val="9"/>
      <color rgb="FF000000"/>
      <name val="Arial"/>
      <family val="2"/>
    </font>
    <font>
      <b/>
      <sz val="9"/>
      <color theme="1"/>
      <name val="Arial"/>
      <family val="2"/>
    </font>
    <font>
      <b/>
      <sz val="16"/>
      <color rgb="FFFF0000"/>
      <name val="Calibri"/>
      <family val="2"/>
      <scheme val="minor"/>
    </font>
    <font>
      <b/>
      <i/>
      <sz val="9"/>
      <color rgb="FFFF0000"/>
      <name val="Arial"/>
      <family val="2"/>
    </font>
    <font>
      <b/>
      <sz val="9"/>
      <color rgb="FFFFFFFF"/>
      <name val="Arial"/>
      <family val="2"/>
    </font>
    <font>
      <b/>
      <i/>
      <sz val="9"/>
      <color rgb="FF000000"/>
      <name val="Arial"/>
      <family val="2"/>
    </font>
    <font>
      <b/>
      <sz val="11"/>
      <color theme="1"/>
      <name val="Arial"/>
      <family val="2"/>
    </font>
    <font>
      <b/>
      <sz val="11"/>
      <color rgb="FF000000"/>
      <name val="Times New Roman"/>
      <family val="1"/>
    </font>
    <font>
      <b/>
      <sz val="11"/>
      <color indexed="8"/>
      <name val="Times New Roman"/>
      <family val="1"/>
    </font>
    <font>
      <sz val="11"/>
      <color indexed="8"/>
      <name val="Times New Roman"/>
      <family val="1"/>
    </font>
    <font>
      <b/>
      <sz val="12"/>
      <color indexed="10"/>
      <name val="Times New Roman"/>
      <family val="1"/>
    </font>
    <font>
      <b/>
      <sz val="12"/>
      <color indexed="10"/>
      <name val="Calibri"/>
      <family val="2"/>
    </font>
    <font>
      <b/>
      <sz val="12"/>
      <color theme="1"/>
      <name val="Calibri"/>
      <family val="2"/>
      <scheme val="minor"/>
    </font>
    <font>
      <b/>
      <sz val="12"/>
      <color theme="1"/>
      <name val="Times New Roman"/>
      <family val="1"/>
    </font>
    <font>
      <b/>
      <sz val="18"/>
      <color rgb="FFFF0000"/>
      <name val="Calibri"/>
      <family val="2"/>
      <scheme val="minor"/>
    </font>
    <font>
      <b/>
      <sz val="16"/>
      <color rgb="FF0070C0"/>
      <name val="Times New Roman"/>
      <family val="1"/>
    </font>
    <font>
      <b/>
      <sz val="12"/>
      <color rgb="FFFF0000"/>
      <name val="Calibri"/>
      <family val="2"/>
      <scheme val="minor"/>
    </font>
    <font>
      <sz val="12"/>
      <color theme="0"/>
      <name val="Calibri"/>
      <family val="2"/>
      <scheme val="minor"/>
    </font>
    <font>
      <sz val="14"/>
      <color theme="1"/>
      <name val="Calibri"/>
      <family val="2"/>
      <scheme val="minor"/>
    </font>
    <font>
      <sz val="9"/>
      <color indexed="81"/>
      <name val="Tahoma"/>
      <family val="2"/>
    </font>
    <font>
      <b/>
      <sz val="9"/>
      <color indexed="81"/>
      <name val="Tahoma"/>
      <family val="2"/>
    </font>
    <font>
      <sz val="8"/>
      <color rgb="FFFF0000"/>
      <name val="Times New Roman"/>
      <family val="1"/>
    </font>
    <font>
      <sz val="8"/>
      <name val="Times New Roman"/>
      <family val="1"/>
    </font>
    <font>
      <sz val="8"/>
      <color rgb="FF000000"/>
      <name val="Times New Roman"/>
      <family val="1"/>
    </font>
    <font>
      <b/>
      <sz val="8"/>
      <color rgb="FF000000"/>
      <name val="Times New Roman"/>
      <family val="1"/>
    </font>
    <font>
      <sz val="9"/>
      <color rgb="FF000000"/>
      <name val="Times New Roman"/>
      <family val="1"/>
    </font>
    <font>
      <sz val="8"/>
      <color theme="1"/>
      <name val="Times New Roman"/>
      <family val="1"/>
    </font>
    <font>
      <b/>
      <sz val="8"/>
      <color theme="1"/>
      <name val="Times New Roman"/>
      <family val="1"/>
    </font>
    <font>
      <b/>
      <sz val="8"/>
      <name val="Times New Roman"/>
      <family val="1"/>
    </font>
    <font>
      <b/>
      <sz val="8"/>
      <color indexed="8"/>
      <name val="Times New Roman"/>
      <family val="1"/>
    </font>
    <font>
      <sz val="8"/>
      <color rgb="FF000000"/>
      <name val="Arial"/>
      <family val="2"/>
    </font>
    <font>
      <b/>
      <sz val="8"/>
      <color rgb="FFFF0000"/>
      <name val="Times New Roman"/>
      <family val="1"/>
    </font>
    <font>
      <sz val="8"/>
      <color indexed="8"/>
      <name val="Times New Roman"/>
      <family val="1"/>
    </font>
    <font>
      <sz val="8"/>
      <name val="Times New Roman"/>
      <family val="1"/>
      <charset val="238"/>
    </font>
    <font>
      <b/>
      <sz val="8"/>
      <color indexed="10"/>
      <name val="Times New Roman"/>
      <family val="1"/>
    </font>
    <font>
      <b/>
      <sz val="8"/>
      <color indexed="10"/>
      <name val="Calibri"/>
      <family val="2"/>
    </font>
    <font>
      <b/>
      <sz val="8"/>
      <color theme="1"/>
      <name val="Calibri"/>
      <family val="2"/>
      <scheme val="minor"/>
    </font>
    <font>
      <b/>
      <sz val="8"/>
      <color rgb="FFFF0000"/>
      <name val="Calibri"/>
      <family val="2"/>
      <scheme val="minor"/>
    </font>
    <font>
      <b/>
      <sz val="14"/>
      <color theme="1"/>
      <name val="Calibri"/>
      <family val="2"/>
      <scheme val="minor"/>
    </font>
  </fonts>
  <fills count="18">
    <fill>
      <patternFill patternType="none"/>
    </fill>
    <fill>
      <patternFill patternType="gray125"/>
    </fill>
    <fill>
      <patternFill patternType="solid">
        <fgColor theme="5"/>
      </patternFill>
    </fill>
    <fill>
      <patternFill patternType="solid">
        <fgColor theme="8"/>
      </patternFill>
    </fill>
    <fill>
      <patternFill patternType="solid">
        <fgColor theme="9"/>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4" tint="0.59999389629810485"/>
        <bgColor indexed="64"/>
      </patternFill>
    </fill>
    <fill>
      <patternFill patternType="solid">
        <fgColor rgb="FF4472C4"/>
        <bgColor indexed="64"/>
      </patternFill>
    </fill>
    <fill>
      <patternFill patternType="solid">
        <fgColor rgb="FFD9E2F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tint="0.5999938962981048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rgb="FF4472C4"/>
      </bottom>
      <diagonal/>
    </border>
    <border>
      <left/>
      <right style="medium">
        <color rgb="FF8EAADB"/>
      </right>
      <top/>
      <bottom style="medium">
        <color rgb="FF8EAADB"/>
      </bottom>
      <diagonal/>
    </border>
    <border>
      <left/>
      <right style="medium">
        <color indexed="64"/>
      </right>
      <top/>
      <bottom style="medium">
        <color rgb="FF4472C4"/>
      </bottom>
      <diagonal/>
    </border>
    <border>
      <left style="medium">
        <color indexed="64"/>
      </left>
      <right style="medium">
        <color rgb="FF8EAADB"/>
      </right>
      <top/>
      <bottom style="medium">
        <color rgb="FF8EAADB"/>
      </bottom>
      <diagonal/>
    </border>
    <border>
      <left/>
      <right style="medium">
        <color indexed="64"/>
      </right>
      <top/>
      <bottom style="medium">
        <color rgb="FF8EAADB"/>
      </bottom>
      <diagonal/>
    </border>
    <border>
      <left style="medium">
        <color indexed="64"/>
      </left>
      <right style="medium">
        <color rgb="FF8EAADB"/>
      </right>
      <top/>
      <bottom/>
      <diagonal/>
    </border>
    <border>
      <left style="medium">
        <color indexed="64"/>
      </left>
      <right style="medium">
        <color rgb="FF8EAADB"/>
      </right>
      <top/>
      <bottom style="medium">
        <color indexed="64"/>
      </bottom>
      <diagonal/>
    </border>
    <border>
      <left style="medium">
        <color rgb="FF8EAADB"/>
      </left>
      <right style="medium">
        <color indexed="64"/>
      </right>
      <top style="medium">
        <color rgb="FF4472C4"/>
      </top>
      <bottom/>
      <diagonal/>
    </border>
    <border>
      <left style="medium">
        <color rgb="FF8EAADB"/>
      </left>
      <right style="medium">
        <color indexed="64"/>
      </right>
      <top/>
      <bottom style="medium">
        <color rgb="FF8EAADB"/>
      </bottom>
      <diagonal/>
    </border>
    <border>
      <left style="medium">
        <color indexed="64"/>
      </left>
      <right style="medium">
        <color rgb="FF8EAADB"/>
      </right>
      <top style="medium">
        <color rgb="FF8EAADB"/>
      </top>
      <bottom/>
      <diagonal/>
    </border>
    <border>
      <left style="medium">
        <color indexed="64"/>
      </left>
      <right/>
      <top/>
      <bottom style="medium">
        <color rgb="FF4472C4"/>
      </bottom>
      <diagonal/>
    </border>
    <border>
      <left style="medium">
        <color indexed="64"/>
      </left>
      <right style="medium">
        <color rgb="FF8EAADB"/>
      </right>
      <top style="medium">
        <color rgb="FF4472C4"/>
      </top>
      <bottom/>
      <diagonal/>
    </border>
    <border>
      <left style="medium">
        <color rgb="FF8EAADB"/>
      </left>
      <right style="medium">
        <color rgb="FF8EAADB"/>
      </right>
      <top style="medium">
        <color rgb="FF8EAADB"/>
      </top>
      <bottom/>
      <diagonal/>
    </border>
    <border>
      <left style="medium">
        <color rgb="FF8EAADB"/>
      </left>
      <right style="medium">
        <color rgb="FF8EAADB"/>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43" fontId="5" fillId="0" borderId="0" applyFont="0" applyFill="0" applyBorder="0" applyAlignment="0" applyProtection="0"/>
    <xf numFmtId="43" fontId="3" fillId="0" borderId="0" applyFont="0" applyFill="0" applyBorder="0" applyAlignment="0" applyProtection="0"/>
    <xf numFmtId="164" fontId="5" fillId="0" borderId="0" applyFont="0" applyFill="0" applyBorder="0" applyAlignment="0" applyProtection="0"/>
    <xf numFmtId="0" fontId="3" fillId="0" borderId="0"/>
    <xf numFmtId="0" fontId="3" fillId="0" borderId="0"/>
    <xf numFmtId="0" fontId="3" fillId="0" borderId="0"/>
    <xf numFmtId="0" fontId="5" fillId="0" borderId="0"/>
    <xf numFmtId="0" fontId="7" fillId="0" borderId="0"/>
    <xf numFmtId="0" fontId="2" fillId="0" borderId="0"/>
    <xf numFmtId="0" fontId="3" fillId="0" borderId="0"/>
    <xf numFmtId="9" fontId="5" fillId="0" borderId="0" applyFont="0" applyFill="0" applyBorder="0" applyAlignment="0" applyProtection="0"/>
    <xf numFmtId="43" fontId="5" fillId="0" borderId="0" applyFont="0" applyFill="0" applyBorder="0" applyAlignment="0" applyProtection="0"/>
  </cellStyleXfs>
  <cellXfs count="303">
    <xf numFmtId="0" fontId="0" fillId="0" borderId="0" xfId="0"/>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3" fontId="0" fillId="5" borderId="0" xfId="0" applyNumberFormat="1" applyFill="1"/>
    <xf numFmtId="3" fontId="8" fillId="5" borderId="0" xfId="0" applyNumberFormat="1" applyFont="1" applyFill="1"/>
    <xf numFmtId="3" fontId="8" fillId="6" borderId="0" xfId="0" applyNumberFormat="1" applyFont="1" applyFill="1"/>
    <xf numFmtId="0" fontId="11" fillId="5" borderId="0" xfId="0" applyFont="1" applyFill="1" applyBorder="1" applyAlignment="1">
      <alignment horizontal="center" vertical="center" wrapText="1"/>
    </xf>
    <xf numFmtId="3" fontId="11" fillId="0" borderId="10"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3" fontId="11" fillId="0" borderId="12" xfId="0" applyNumberFormat="1" applyFont="1" applyBorder="1" applyAlignment="1">
      <alignment horizontal="center" vertical="center" wrapText="1"/>
    </xf>
    <xf numFmtId="3" fontId="9"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3" fontId="0" fillId="0" borderId="0" xfId="0" applyNumberFormat="1" applyAlignment="1">
      <alignment horizontal="center" vertical="center"/>
    </xf>
    <xf numFmtId="3" fontId="8" fillId="0" borderId="13" xfId="4" applyNumberFormat="1" applyFont="1" applyBorder="1" applyAlignment="1">
      <alignment horizontal="center" vertical="center"/>
    </xf>
    <xf numFmtId="3" fontId="13" fillId="7" borderId="9" xfId="0" applyNumberFormat="1" applyFont="1" applyFill="1" applyBorder="1" applyAlignment="1">
      <alignment horizontal="center" vertical="center"/>
    </xf>
    <xf numFmtId="0" fontId="18" fillId="8" borderId="2" xfId="0" applyFont="1" applyFill="1" applyBorder="1" applyAlignment="1">
      <alignment vertical="center"/>
    </xf>
    <xf numFmtId="3" fontId="18" fillId="8" borderId="2" xfId="4" applyNumberFormat="1" applyFont="1" applyFill="1" applyBorder="1" applyAlignment="1">
      <alignment horizontal="center" vertical="center"/>
    </xf>
    <xf numFmtId="3" fontId="0" fillId="0" borderId="0" xfId="0" applyNumberFormat="1" applyFill="1" applyAlignment="1">
      <alignment horizontal="center" vertical="center"/>
    </xf>
    <xf numFmtId="3" fontId="0" fillId="0" borderId="0" xfId="0" applyNumberFormat="1"/>
    <xf numFmtId="0" fontId="0" fillId="9" borderId="32" xfId="0" applyFill="1" applyBorder="1" applyAlignment="1">
      <alignment vertical="center" wrapText="1"/>
    </xf>
    <xf numFmtId="0" fontId="20" fillId="9" borderId="32" xfId="0" applyFont="1" applyFill="1" applyBorder="1" applyAlignment="1">
      <alignment horizontal="center" vertical="center" wrapText="1"/>
    </xf>
    <xf numFmtId="0" fontId="15" fillId="10" borderId="33" xfId="0" applyFont="1" applyFill="1" applyBorder="1" applyAlignment="1">
      <alignment horizontal="center" vertical="center" wrapText="1"/>
    </xf>
    <xf numFmtId="3" fontId="15" fillId="10" borderId="33" xfId="0" applyNumberFormat="1" applyFont="1" applyFill="1" applyBorder="1" applyAlignment="1">
      <alignment horizontal="center" vertical="center" wrapText="1"/>
    </xf>
    <xf numFmtId="0" fontId="14" fillId="0" borderId="33" xfId="0" applyFont="1" applyBorder="1" applyAlignment="1">
      <alignment horizontal="center" vertical="center" wrapText="1"/>
    </xf>
    <xf numFmtId="3" fontId="14" fillId="0" borderId="33" xfId="0" applyNumberFormat="1" applyFont="1" applyBorder="1" applyAlignment="1">
      <alignment horizontal="center" vertical="center" wrapText="1"/>
    </xf>
    <xf numFmtId="0" fontId="17" fillId="10" borderId="33" xfId="0" applyFont="1" applyFill="1" applyBorder="1" applyAlignment="1">
      <alignment horizontal="center" vertical="center" wrapText="1"/>
    </xf>
    <xf numFmtId="3" fontId="16" fillId="10" borderId="33" xfId="0" applyNumberFormat="1" applyFont="1" applyFill="1" applyBorder="1" applyAlignment="1">
      <alignment horizontal="center" vertical="center" wrapText="1"/>
    </xf>
    <xf numFmtId="0" fontId="0" fillId="0" borderId="0" xfId="0" applyBorder="1"/>
    <xf numFmtId="3" fontId="0" fillId="0" borderId="0" xfId="0" applyNumberFormat="1" applyBorder="1"/>
    <xf numFmtId="3" fontId="13" fillId="0" borderId="0" xfId="0" applyNumberFormat="1" applyFont="1" applyBorder="1" applyAlignment="1">
      <alignment horizontal="center" vertical="center"/>
    </xf>
    <xf numFmtId="0" fontId="20" fillId="9" borderId="30" xfId="0" applyFont="1" applyFill="1" applyBorder="1" applyAlignment="1">
      <alignment horizontal="center" vertical="center" wrapText="1"/>
    </xf>
    <xf numFmtId="0" fontId="20" fillId="9" borderId="0"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0" fillId="9" borderId="34" xfId="0" applyFill="1" applyBorder="1" applyAlignment="1">
      <alignment vertical="center" wrapText="1"/>
    </xf>
    <xf numFmtId="0" fontId="16" fillId="10" borderId="35" xfId="0" applyFont="1" applyFill="1" applyBorder="1" applyAlignment="1">
      <alignment horizontal="right" vertical="center" wrapText="1"/>
    </xf>
    <xf numFmtId="3" fontId="21" fillId="10" borderId="36" xfId="0" applyNumberFormat="1" applyFont="1" applyFill="1" applyBorder="1" applyAlignment="1">
      <alignment horizontal="center" vertical="center" wrapText="1"/>
    </xf>
    <xf numFmtId="0" fontId="17" fillId="0" borderId="37" xfId="0" applyFont="1" applyBorder="1" applyAlignment="1">
      <alignment horizontal="right" vertical="center" wrapText="1"/>
    </xf>
    <xf numFmtId="0" fontId="19" fillId="0" borderId="38" xfId="0" applyFont="1" applyBorder="1" applyAlignment="1">
      <alignment horizontal="right" vertical="center" wrapText="1"/>
    </xf>
    <xf numFmtId="0" fontId="1" fillId="0" borderId="6" xfId="0" applyFont="1" applyFill="1" applyBorder="1" applyAlignment="1">
      <alignment wrapText="1"/>
    </xf>
    <xf numFmtId="0" fontId="0" fillId="0" borderId="0" xfId="0"/>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3" fontId="8" fillId="5" borderId="0" xfId="0" applyNumberFormat="1" applyFont="1" applyFill="1"/>
    <xf numFmtId="3" fontId="18" fillId="8" borderId="2" xfId="4" applyNumberFormat="1" applyFont="1" applyFill="1" applyBorder="1" applyAlignment="1">
      <alignment horizontal="center" vertical="center"/>
    </xf>
    <xf numFmtId="3" fontId="0" fillId="0" borderId="0" xfId="0" applyNumberFormat="1"/>
    <xf numFmtId="0" fontId="1" fillId="0" borderId="6" xfId="0" applyFont="1" applyBorder="1" applyAlignment="1">
      <alignment wrapText="1"/>
    </xf>
    <xf numFmtId="0" fontId="7" fillId="0" borderId="7" xfId="0" applyFont="1" applyFill="1" applyBorder="1" applyAlignment="1">
      <alignment wrapText="1"/>
    </xf>
    <xf numFmtId="0" fontId="28" fillId="0" borderId="7" xfId="0" applyFont="1" applyFill="1" applyBorder="1" applyAlignment="1">
      <alignment wrapText="1"/>
    </xf>
    <xf numFmtId="0" fontId="12" fillId="0" borderId="7" xfId="0" applyFont="1" applyFill="1" applyBorder="1" applyAlignment="1">
      <alignment vertical="center" wrapText="1"/>
    </xf>
    <xf numFmtId="3" fontId="11" fillId="0" borderId="47" xfId="4" applyNumberFormat="1" applyFont="1" applyFill="1" applyBorder="1" applyAlignment="1">
      <alignment horizontal="center" vertical="center" wrapText="1"/>
    </xf>
    <xf numFmtId="3" fontId="8" fillId="0" borderId="51" xfId="4" applyNumberFormat="1" applyFont="1" applyBorder="1" applyAlignment="1">
      <alignment horizontal="center" vertical="center"/>
    </xf>
    <xf numFmtId="3" fontId="11" fillId="0" borderId="57" xfId="0" applyNumberFormat="1" applyFont="1" applyBorder="1" applyAlignment="1">
      <alignment horizontal="center" vertical="center" wrapText="1"/>
    </xf>
    <xf numFmtId="3" fontId="11" fillId="0" borderId="57" xfId="0" applyNumberFormat="1" applyFont="1" applyFill="1" applyBorder="1" applyAlignment="1">
      <alignment horizontal="center" vertical="center" wrapText="1"/>
    </xf>
    <xf numFmtId="3" fontId="9" fillId="0" borderId="47" xfId="4" applyNumberFormat="1" applyFont="1" applyFill="1" applyBorder="1" applyAlignment="1">
      <alignment horizontal="center" vertical="center" wrapText="1"/>
    </xf>
    <xf numFmtId="3" fontId="23" fillId="12" borderId="57" xfId="0" applyNumberFormat="1" applyFont="1" applyFill="1" applyBorder="1" applyAlignment="1">
      <alignment horizontal="center" vertical="center" wrapText="1"/>
    </xf>
    <xf numFmtId="0" fontId="30" fillId="8" borderId="7" xfId="0" applyFont="1" applyFill="1" applyBorder="1" applyAlignment="1">
      <alignment vertical="center" wrapText="1"/>
    </xf>
    <xf numFmtId="0" fontId="20" fillId="9" borderId="29" xfId="0" applyFont="1" applyFill="1" applyBorder="1" applyAlignment="1">
      <alignment horizontal="center" vertical="center" wrapText="1"/>
    </xf>
    <xf numFmtId="0" fontId="7" fillId="0" borderId="0" xfId="0" applyFont="1"/>
    <xf numFmtId="0" fontId="7" fillId="0" borderId="2" xfId="0" applyFont="1" applyBorder="1"/>
    <xf numFmtId="3" fontId="32" fillId="0" borderId="2" xfId="0" applyNumberFormat="1" applyFont="1" applyBorder="1" applyAlignment="1">
      <alignment horizontal="center" vertical="center"/>
    </xf>
    <xf numFmtId="3" fontId="32" fillId="7" borderId="9" xfId="0" applyNumberFormat="1" applyFont="1" applyFill="1" applyBorder="1" applyAlignment="1">
      <alignment horizontal="center" vertical="center"/>
    </xf>
    <xf numFmtId="3" fontId="28" fillId="6" borderId="0" xfId="0" applyNumberFormat="1" applyFont="1" applyFill="1"/>
    <xf numFmtId="3" fontId="7" fillId="0" borderId="0" xfId="0" applyNumberFormat="1" applyFont="1"/>
    <xf numFmtId="0" fontId="1" fillId="0" borderId="50" xfId="0" applyFont="1" applyBorder="1" applyAlignment="1">
      <alignment wrapText="1"/>
    </xf>
    <xf numFmtId="0" fontId="9" fillId="0" borderId="47" xfId="0" applyFont="1" applyBorder="1" applyAlignment="1">
      <alignment horizontal="center" vertical="center" wrapText="1"/>
    </xf>
    <xf numFmtId="0" fontId="11" fillId="0" borderId="47" xfId="0" applyFont="1" applyFill="1" applyBorder="1" applyAlignment="1">
      <alignment horizontal="center" vertical="center" wrapText="1"/>
    </xf>
    <xf numFmtId="3" fontId="7" fillId="0" borderId="0" xfId="0" applyNumberFormat="1" applyFont="1" applyAlignment="1">
      <alignment horizontal="center" vertical="center"/>
    </xf>
    <xf numFmtId="3" fontId="33" fillId="4" borderId="1" xfId="3" applyNumberFormat="1" applyFont="1" applyBorder="1" applyAlignment="1">
      <alignment horizontal="center" vertical="center"/>
    </xf>
    <xf numFmtId="3" fontId="33" fillId="3" borderId="1" xfId="2" applyNumberFormat="1" applyFont="1" applyBorder="1" applyAlignment="1">
      <alignment horizontal="center" vertical="center" wrapText="1"/>
    </xf>
    <xf numFmtId="3" fontId="33" fillId="3" borderId="1" xfId="2" applyNumberFormat="1" applyFont="1" applyBorder="1" applyAlignment="1">
      <alignment horizontal="center" vertical="center"/>
    </xf>
    <xf numFmtId="3" fontId="33" fillId="2" borderId="1" xfId="1" applyNumberFormat="1" applyFont="1" applyBorder="1" applyAlignment="1">
      <alignment horizontal="center" vertical="center"/>
    </xf>
    <xf numFmtId="3" fontId="28" fillId="0" borderId="0" xfId="0" applyNumberFormat="1" applyFont="1" applyAlignment="1">
      <alignment horizontal="center" vertical="center"/>
    </xf>
    <xf numFmtId="3" fontId="34" fillId="0" borderId="0" xfId="0" applyNumberFormat="1" applyFont="1" applyAlignment="1">
      <alignment horizontal="center" vertical="center"/>
    </xf>
    <xf numFmtId="0" fontId="12" fillId="0" borderId="1" xfId="0" applyFont="1" applyBorder="1" applyAlignment="1">
      <alignment horizontal="center" vertical="center" wrapText="1"/>
    </xf>
    <xf numFmtId="0" fontId="1" fillId="0" borderId="6" xfId="0" applyFont="1" applyFill="1" applyBorder="1" applyAlignment="1">
      <alignment vertical="center" wrapText="1"/>
    </xf>
    <xf numFmtId="0" fontId="37" fillId="16" borderId="1" xfId="0" applyFont="1" applyFill="1" applyBorder="1" applyAlignment="1">
      <alignment horizontal="left" vertical="center" wrapText="1"/>
    </xf>
    <xf numFmtId="0" fontId="42" fillId="0" borderId="0" xfId="0" applyFont="1"/>
    <xf numFmtId="0" fontId="43" fillId="0" borderId="0" xfId="0" applyFont="1" applyAlignment="1">
      <alignment horizontal="center"/>
    </xf>
    <xf numFmtId="0" fontId="43" fillId="0" borderId="0" xfId="0" applyFont="1"/>
    <xf numFmtId="0" fontId="42" fillId="0" borderId="0" xfId="0" applyFont="1" applyAlignment="1">
      <alignment horizontal="center"/>
    </xf>
    <xf numFmtId="0" fontId="42" fillId="0" borderId="0" xfId="0" applyFont="1" applyFill="1" applyAlignment="1">
      <alignment horizontal="center"/>
    </xf>
    <xf numFmtId="3" fontId="42" fillId="0" borderId="0" xfId="0" applyNumberFormat="1" applyFont="1" applyFill="1" applyAlignment="1">
      <alignment horizontal="center" vertical="center"/>
    </xf>
    <xf numFmtId="3" fontId="42" fillId="0" borderId="0" xfId="0" applyNumberFormat="1" applyFont="1" applyAlignment="1">
      <alignment horizontal="center" vertical="center"/>
    </xf>
    <xf numFmtId="0" fontId="44" fillId="11" borderId="19" xfId="0" applyFont="1" applyFill="1" applyBorder="1" applyAlignment="1">
      <alignment horizontal="center" vertical="center" wrapText="1"/>
    </xf>
    <xf numFmtId="0" fontId="44" fillId="11" borderId="20" xfId="0" applyFont="1" applyFill="1" applyBorder="1" applyAlignment="1">
      <alignment horizontal="center" vertical="center" wrapText="1"/>
    </xf>
    <xf numFmtId="0" fontId="44" fillId="11" borderId="21" xfId="0" applyFont="1" applyFill="1" applyBorder="1" applyAlignment="1">
      <alignment horizontal="center" vertical="center" wrapText="1"/>
    </xf>
    <xf numFmtId="0" fontId="42" fillId="12" borderId="0" xfId="0" applyFont="1" applyFill="1"/>
    <xf numFmtId="0" fontId="40" fillId="12" borderId="23" xfId="0" applyFont="1" applyFill="1" applyBorder="1" applyAlignment="1">
      <alignment horizontal="center" vertical="center" wrapText="1"/>
    </xf>
    <xf numFmtId="3" fontId="40" fillId="12" borderId="31" xfId="0" applyNumberFormat="1" applyFont="1" applyFill="1" applyBorder="1" applyAlignment="1">
      <alignment horizontal="center" vertical="center" wrapText="1"/>
    </xf>
    <xf numFmtId="3" fontId="40" fillId="12" borderId="17" xfId="0" applyNumberFormat="1" applyFont="1" applyFill="1" applyBorder="1" applyAlignment="1">
      <alignment horizontal="center" vertical="center" wrapText="1"/>
    </xf>
    <xf numFmtId="3" fontId="40" fillId="12" borderId="30" xfId="0" applyNumberFormat="1" applyFont="1" applyFill="1" applyBorder="1" applyAlignment="1">
      <alignment horizontal="center" vertical="center" wrapText="1"/>
    </xf>
    <xf numFmtId="3" fontId="40" fillId="12" borderId="8" xfId="0" applyNumberFormat="1" applyFont="1" applyFill="1" applyBorder="1" applyAlignment="1">
      <alignment horizontal="center" vertical="center" wrapText="1"/>
    </xf>
    <xf numFmtId="3" fontId="40" fillId="12" borderId="0" xfId="0" applyNumberFormat="1" applyFont="1" applyFill="1" applyBorder="1" applyAlignment="1">
      <alignment horizontal="center" vertical="center" wrapText="1"/>
    </xf>
    <xf numFmtId="3" fontId="40" fillId="12" borderId="16" xfId="0" applyNumberFormat="1" applyFont="1" applyFill="1" applyBorder="1" applyAlignment="1">
      <alignment horizontal="center" vertical="center" wrapText="1"/>
    </xf>
    <xf numFmtId="3" fontId="40" fillId="12" borderId="15" xfId="0" applyNumberFormat="1" applyFont="1" applyFill="1" applyBorder="1" applyAlignment="1">
      <alignment horizontal="center" vertical="center" wrapText="1"/>
    </xf>
    <xf numFmtId="0" fontId="40" fillId="12" borderId="22" xfId="0" applyFont="1" applyFill="1" applyBorder="1" applyAlignment="1">
      <alignment horizontal="center" vertical="center" wrapText="1"/>
    </xf>
    <xf numFmtId="0" fontId="39" fillId="12" borderId="23" xfId="0" applyFont="1" applyFill="1" applyBorder="1" applyAlignment="1">
      <alignment horizontal="left" vertical="center" wrapText="1"/>
    </xf>
    <xf numFmtId="0" fontId="39" fillId="12" borderId="23" xfId="0" applyFont="1" applyFill="1" applyBorder="1" applyAlignment="1">
      <alignment horizontal="center" vertical="center" wrapText="1"/>
    </xf>
    <xf numFmtId="3" fontId="39" fillId="12" borderId="23" xfId="0" applyNumberFormat="1" applyFont="1" applyFill="1" applyBorder="1" applyAlignment="1">
      <alignment horizontal="center" vertical="center" wrapText="1"/>
    </xf>
    <xf numFmtId="3" fontId="39" fillId="12" borderId="23" xfId="4" applyNumberFormat="1" applyFont="1" applyFill="1" applyBorder="1" applyAlignment="1">
      <alignment horizontal="center" vertical="center" wrapText="1"/>
    </xf>
    <xf numFmtId="3" fontId="39" fillId="12" borderId="48" xfId="4" applyNumberFormat="1" applyFont="1" applyFill="1" applyBorder="1" applyAlignment="1">
      <alignment horizontal="center" vertical="center" wrapText="1"/>
    </xf>
    <xf numFmtId="0" fontId="40" fillId="12" borderId="6" xfId="0" applyFont="1" applyFill="1" applyBorder="1" applyAlignment="1">
      <alignment horizontal="center" vertical="center" wrapText="1"/>
    </xf>
    <xf numFmtId="0" fontId="44" fillId="12" borderId="1" xfId="0" applyFont="1" applyFill="1" applyBorder="1" applyAlignment="1">
      <alignment horizontal="left" vertical="center" wrapText="1"/>
    </xf>
    <xf numFmtId="0" fontId="39" fillId="12" borderId="1" xfId="0" applyFont="1" applyFill="1" applyBorder="1" applyAlignment="1">
      <alignment horizontal="left" vertical="center" wrapText="1"/>
    </xf>
    <xf numFmtId="0" fontId="39" fillId="12" borderId="1" xfId="0" applyFont="1" applyFill="1" applyBorder="1" applyAlignment="1">
      <alignment horizontal="center" vertical="center" wrapText="1"/>
    </xf>
    <xf numFmtId="3" fontId="39" fillId="12" borderId="1" xfId="0" applyNumberFormat="1" applyFont="1" applyFill="1" applyBorder="1" applyAlignment="1">
      <alignment horizontal="center" vertical="center" wrapText="1"/>
    </xf>
    <xf numFmtId="3" fontId="39" fillId="12" borderId="1" xfId="4" applyNumberFormat="1" applyFont="1" applyFill="1" applyBorder="1" applyAlignment="1">
      <alignment horizontal="center" vertical="center" wrapText="1"/>
    </xf>
    <xf numFmtId="3" fontId="39" fillId="12" borderId="13" xfId="4" applyNumberFormat="1" applyFont="1" applyFill="1" applyBorder="1" applyAlignment="1">
      <alignment horizontal="center" vertical="center" wrapText="1"/>
    </xf>
    <xf numFmtId="0" fontId="37" fillId="12" borderId="1" xfId="0" applyFont="1" applyFill="1" applyBorder="1" applyAlignment="1">
      <alignment horizontal="left" vertical="center" wrapText="1"/>
    </xf>
    <xf numFmtId="0" fontId="40" fillId="12"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43" fillId="12" borderId="0" xfId="0" applyFont="1" applyFill="1"/>
    <xf numFmtId="0" fontId="46" fillId="12" borderId="1" xfId="0" applyFont="1" applyFill="1" applyBorder="1" applyAlignment="1">
      <alignment horizontal="center" vertical="center" wrapText="1"/>
    </xf>
    <xf numFmtId="0" fontId="38" fillId="12" borderId="1" xfId="0" applyFont="1" applyFill="1" applyBorder="1" applyAlignment="1">
      <alignment horizontal="left" vertical="center" wrapText="1"/>
    </xf>
    <xf numFmtId="0" fontId="40" fillId="15" borderId="6" xfId="0" applyFont="1" applyFill="1" applyBorder="1" applyAlignment="1">
      <alignment horizontal="center" vertical="center" wrapText="1"/>
    </xf>
    <xf numFmtId="0" fontId="47" fillId="15" borderId="1" xfId="0" applyFont="1" applyFill="1" applyBorder="1" applyAlignment="1">
      <alignment horizontal="left" vertical="center" wrapText="1"/>
    </xf>
    <xf numFmtId="0" fontId="40" fillId="15" borderId="1" xfId="0" applyFont="1" applyFill="1" applyBorder="1" applyAlignment="1">
      <alignment horizontal="left" vertical="center" wrapText="1"/>
    </xf>
    <xf numFmtId="0" fontId="40" fillId="15" borderId="1" xfId="0" applyFont="1" applyFill="1" applyBorder="1" applyAlignment="1">
      <alignment horizontal="center" vertical="center" wrapText="1"/>
    </xf>
    <xf numFmtId="3" fontId="47" fillId="15" borderId="1" xfId="4" applyNumberFormat="1" applyFont="1" applyFill="1" applyBorder="1" applyAlignment="1">
      <alignment horizontal="center" vertical="center" wrapText="1"/>
    </xf>
    <xf numFmtId="0" fontId="38" fillId="12"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48" fillId="12"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49" fillId="12" borderId="1" xfId="0" applyFont="1" applyFill="1" applyBorder="1" applyAlignment="1">
      <alignment horizontal="center" vertical="center" wrapText="1"/>
    </xf>
    <xf numFmtId="0" fontId="37" fillId="15" borderId="1" xfId="0" applyFont="1" applyFill="1" applyBorder="1" applyAlignment="1">
      <alignment horizontal="left" vertical="center" wrapText="1"/>
    </xf>
    <xf numFmtId="0" fontId="39" fillId="15" borderId="1" xfId="0" applyFont="1" applyFill="1" applyBorder="1" applyAlignment="1">
      <alignment horizontal="center" vertical="center" wrapText="1"/>
    </xf>
    <xf numFmtId="0" fontId="42" fillId="12" borderId="1" xfId="0" applyFont="1" applyFill="1" applyBorder="1" applyAlignment="1">
      <alignment horizontal="left" vertical="center" wrapText="1"/>
    </xf>
    <xf numFmtId="0" fontId="42" fillId="0" borderId="1" xfId="0" applyFont="1" applyFill="1" applyBorder="1" applyAlignment="1">
      <alignment horizontal="left" vertical="center" wrapText="1"/>
    </xf>
    <xf numFmtId="165" fontId="47" fillId="15" borderId="1" xfId="4" applyNumberFormat="1" applyFont="1" applyFill="1" applyBorder="1" applyAlignment="1">
      <alignment horizontal="center" vertical="center" wrapText="1"/>
    </xf>
    <xf numFmtId="0" fontId="40" fillId="12" borderId="1" xfId="0" applyFont="1" applyFill="1" applyBorder="1" applyAlignment="1">
      <alignment horizontal="left" vertical="center" wrapText="1"/>
    </xf>
    <xf numFmtId="3" fontId="47" fillId="12" borderId="1" xfId="4" applyNumberFormat="1" applyFont="1" applyFill="1" applyBorder="1" applyAlignment="1">
      <alignment horizontal="center" vertical="center" wrapText="1"/>
    </xf>
    <xf numFmtId="3" fontId="47" fillId="12" borderId="13" xfId="4" applyNumberFormat="1" applyFont="1" applyFill="1" applyBorder="1" applyAlignment="1">
      <alignment horizontal="center" vertical="center" wrapText="1"/>
    </xf>
    <xf numFmtId="0" fontId="42" fillId="0" borderId="0" xfId="0" applyFont="1" applyFill="1"/>
    <xf numFmtId="0" fontId="48" fillId="15" borderId="1" xfId="0" applyFont="1" applyFill="1" applyBorder="1" applyAlignment="1">
      <alignment horizontal="left" vertical="center" wrapText="1"/>
    </xf>
    <xf numFmtId="0" fontId="52" fillId="15" borderId="1" xfId="0" applyFont="1" applyFill="1" applyBorder="1" applyAlignment="1">
      <alignment horizontal="left" vertical="center" wrapText="1"/>
    </xf>
    <xf numFmtId="3" fontId="40" fillId="12" borderId="1" xfId="0" applyNumberFormat="1" applyFont="1" applyFill="1" applyBorder="1" applyAlignment="1">
      <alignment horizontal="center" vertical="center" wrapText="1"/>
    </xf>
    <xf numFmtId="0" fontId="42" fillId="12" borderId="1" xfId="0" applyFont="1" applyFill="1" applyBorder="1" applyAlignment="1">
      <alignment horizontal="center"/>
    </xf>
    <xf numFmtId="3" fontId="39" fillId="12" borderId="13" xfId="0" applyNumberFormat="1" applyFont="1" applyFill="1" applyBorder="1" applyAlignment="1">
      <alignment horizontal="center" vertical="center" wrapText="1"/>
    </xf>
    <xf numFmtId="0" fontId="38" fillId="12" borderId="0" xfId="0" applyFont="1" applyFill="1"/>
    <xf numFmtId="0" fontId="44" fillId="12" borderId="6" xfId="0" applyFont="1" applyFill="1" applyBorder="1" applyAlignment="1">
      <alignment horizontal="center" vertical="center" wrapText="1"/>
    </xf>
    <xf numFmtId="0" fontId="44" fillId="12" borderId="1" xfId="0" applyFont="1" applyFill="1" applyBorder="1" applyAlignment="1">
      <alignment horizontal="center" vertical="center" wrapText="1"/>
    </xf>
    <xf numFmtId="3" fontId="38" fillId="12" borderId="1" xfId="4" applyNumberFormat="1" applyFont="1" applyFill="1" applyBorder="1" applyAlignment="1">
      <alignment horizontal="center" vertical="center" wrapText="1"/>
    </xf>
    <xf numFmtId="3" fontId="38" fillId="12" borderId="1" xfId="0" applyNumberFormat="1" applyFont="1" applyFill="1" applyBorder="1" applyAlignment="1">
      <alignment horizontal="center" vertical="center" wrapText="1"/>
    </xf>
    <xf numFmtId="0" fontId="43" fillId="12" borderId="6" xfId="0" applyFont="1" applyFill="1" applyBorder="1" applyAlignment="1">
      <alignment horizontal="center" vertical="center"/>
    </xf>
    <xf numFmtId="0" fontId="42" fillId="12" borderId="1" xfId="0" applyFont="1" applyFill="1" applyBorder="1" applyAlignment="1">
      <alignment wrapText="1"/>
    </xf>
    <xf numFmtId="0" fontId="42" fillId="12" borderId="1" xfId="0" applyFont="1" applyFill="1" applyBorder="1"/>
    <xf numFmtId="3" fontId="42" fillId="12" borderId="1" xfId="0" applyNumberFormat="1" applyFont="1" applyFill="1" applyBorder="1" applyAlignment="1">
      <alignment horizontal="center" vertical="center"/>
    </xf>
    <xf numFmtId="3" fontId="42" fillId="12" borderId="13" xfId="0" applyNumberFormat="1" applyFont="1" applyFill="1" applyBorder="1" applyAlignment="1">
      <alignment horizontal="center" vertical="center"/>
    </xf>
    <xf numFmtId="0" fontId="42" fillId="12" borderId="1" xfId="0" applyFont="1" applyFill="1" applyBorder="1" applyAlignment="1">
      <alignment horizontal="center" vertical="center" wrapText="1"/>
    </xf>
    <xf numFmtId="0" fontId="47" fillId="12" borderId="1" xfId="0" applyFont="1" applyFill="1" applyBorder="1" applyAlignment="1">
      <alignment horizontal="center" vertical="center" wrapText="1"/>
    </xf>
    <xf numFmtId="3" fontId="42" fillId="12" borderId="1" xfId="4" applyNumberFormat="1" applyFont="1" applyFill="1" applyBorder="1" applyAlignment="1">
      <alignment horizontal="center" vertical="center"/>
    </xf>
    <xf numFmtId="3" fontId="40" fillId="12" borderId="14" xfId="0" applyNumberFormat="1" applyFont="1" applyFill="1" applyBorder="1" applyAlignment="1">
      <alignment horizontal="center" vertical="center" wrapText="1"/>
    </xf>
    <xf numFmtId="0" fontId="43" fillId="12" borderId="1" xfId="0" applyFont="1" applyFill="1" applyBorder="1" applyAlignment="1">
      <alignment horizontal="center"/>
    </xf>
    <xf numFmtId="3" fontId="43" fillId="12" borderId="1" xfId="0" applyNumberFormat="1" applyFont="1" applyFill="1" applyBorder="1" applyAlignment="1">
      <alignment horizontal="center" vertical="center"/>
    </xf>
    <xf numFmtId="3" fontId="43" fillId="12" borderId="13" xfId="0" applyNumberFormat="1" applyFont="1" applyFill="1" applyBorder="1" applyAlignment="1">
      <alignment horizontal="center" vertical="center"/>
    </xf>
    <xf numFmtId="0" fontId="42" fillId="12" borderId="1" xfId="0" applyFont="1" applyFill="1" applyBorder="1" applyAlignment="1">
      <alignment horizontal="center" vertical="center"/>
    </xf>
    <xf numFmtId="0" fontId="42" fillId="12" borderId="1" xfId="0" applyFont="1" applyFill="1" applyBorder="1" applyAlignment="1">
      <alignment vertical="center" wrapText="1"/>
    </xf>
    <xf numFmtId="0" fontId="40" fillId="13" borderId="6" xfId="0" applyFont="1" applyFill="1" applyBorder="1" applyAlignment="1">
      <alignment horizontal="center" vertical="center" wrapText="1"/>
    </xf>
    <xf numFmtId="0" fontId="50" fillId="13" borderId="1" xfId="0" applyFont="1" applyFill="1" applyBorder="1" applyAlignment="1">
      <alignment horizontal="left" vertical="center" wrapText="1"/>
    </xf>
    <xf numFmtId="0" fontId="40" fillId="13" borderId="1" xfId="0" applyFont="1" applyFill="1" applyBorder="1" applyAlignment="1">
      <alignment horizontal="center" vertical="center" wrapText="1"/>
    </xf>
    <xf numFmtId="3" fontId="47" fillId="13" borderId="1" xfId="4" applyNumberFormat="1" applyFont="1" applyFill="1" applyBorder="1" applyAlignment="1">
      <alignment horizontal="center" vertical="center" wrapText="1"/>
    </xf>
    <xf numFmtId="0" fontId="43" fillId="14" borderId="7" xfId="0" applyFont="1" applyFill="1" applyBorder="1" applyAlignment="1">
      <alignment horizontal="center"/>
    </xf>
    <xf numFmtId="0" fontId="51" fillId="14" borderId="2" xfId="0" applyFont="1" applyFill="1" applyBorder="1" applyAlignment="1">
      <alignment horizontal="left" vertical="center"/>
    </xf>
    <xf numFmtId="0" fontId="42" fillId="14" borderId="2" xfId="0" applyFont="1" applyFill="1" applyBorder="1" applyAlignment="1">
      <alignment horizontal="center"/>
    </xf>
    <xf numFmtId="0" fontId="42" fillId="14" borderId="2" xfId="0" applyFont="1" applyFill="1" applyBorder="1" applyAlignment="1"/>
    <xf numFmtId="3" fontId="53" fillId="14" borderId="2" xfId="0" applyNumberFormat="1" applyFont="1" applyFill="1" applyBorder="1" applyAlignment="1">
      <alignment horizontal="center" vertical="center"/>
    </xf>
    <xf numFmtId="0" fontId="40" fillId="12" borderId="1" xfId="0" applyFont="1" applyFill="1" applyBorder="1" applyAlignment="1">
      <alignment horizontal="center" wrapText="1"/>
    </xf>
    <xf numFmtId="0" fontId="37" fillId="17" borderId="1" xfId="0" applyFont="1" applyFill="1" applyBorder="1" applyAlignment="1">
      <alignment horizontal="left" vertical="center" wrapText="1"/>
    </xf>
    <xf numFmtId="0" fontId="40" fillId="0" borderId="6"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37" fillId="7" borderId="1" xfId="0" applyFont="1" applyFill="1" applyBorder="1" applyAlignment="1">
      <alignment horizontal="left" vertical="center" wrapText="1"/>
    </xf>
    <xf numFmtId="0" fontId="41" fillId="12" borderId="1" xfId="0" applyFont="1" applyFill="1" applyBorder="1" applyAlignment="1">
      <alignment horizontal="center" vertical="center" wrapText="1"/>
    </xf>
    <xf numFmtId="0" fontId="48" fillId="7" borderId="1"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43" fillId="0" borderId="6" xfId="0" applyFont="1" applyFill="1" applyBorder="1" applyAlignment="1">
      <alignment horizontal="center" vertical="center"/>
    </xf>
    <xf numFmtId="0" fontId="40" fillId="0" borderId="1" xfId="0" applyFont="1" applyFill="1" applyBorder="1" applyAlignment="1">
      <alignment horizontal="left" vertical="center" wrapText="1"/>
    </xf>
    <xf numFmtId="0" fontId="48" fillId="0" borderId="1" xfId="0" applyFont="1" applyFill="1" applyBorder="1" applyAlignment="1">
      <alignment horizontal="left" vertical="center" wrapText="1"/>
    </xf>
    <xf numFmtId="0" fontId="43" fillId="0" borderId="0" xfId="0" applyFont="1" applyFill="1" applyAlignment="1">
      <alignment horizontal="center"/>
    </xf>
    <xf numFmtId="3" fontId="39" fillId="0" borderId="1" xfId="0" applyNumberFormat="1" applyFont="1" applyFill="1" applyBorder="1" applyAlignment="1">
      <alignment horizontal="center" vertical="center" wrapText="1"/>
    </xf>
    <xf numFmtId="3" fontId="41" fillId="12" borderId="1" xfId="0" applyNumberFormat="1" applyFont="1" applyFill="1" applyBorder="1" applyAlignment="1">
      <alignment horizontal="center" vertical="center" wrapText="1"/>
    </xf>
    <xf numFmtId="0" fontId="39" fillId="12" borderId="1" xfId="0" applyFont="1" applyFill="1" applyBorder="1" applyAlignment="1">
      <alignment horizontal="center" vertical="top" wrapText="1"/>
    </xf>
    <xf numFmtId="0" fontId="42" fillId="5" borderId="1" xfId="0" applyFont="1" applyFill="1" applyBorder="1"/>
    <xf numFmtId="3" fontId="37" fillId="12" borderId="1" xfId="4" applyNumberFormat="1" applyFont="1" applyFill="1" applyBorder="1" applyAlignment="1">
      <alignment horizontal="center" vertical="center" wrapText="1"/>
    </xf>
    <xf numFmtId="3" fontId="37" fillId="12" borderId="1" xfId="0" applyNumberFormat="1" applyFont="1" applyFill="1" applyBorder="1" applyAlignment="1">
      <alignment horizontal="center" vertical="center" wrapText="1"/>
    </xf>
    <xf numFmtId="3" fontId="54" fillId="0" borderId="0" xfId="0" applyNumberFormat="1" applyFont="1" applyAlignment="1">
      <alignment horizontal="center" vertical="center"/>
    </xf>
    <xf numFmtId="3" fontId="28" fillId="0" borderId="0" xfId="14" applyNumberFormat="1" applyFont="1" applyAlignment="1">
      <alignment horizontal="center" vertical="center"/>
    </xf>
    <xf numFmtId="3" fontId="8" fillId="0" borderId="0" xfId="0" applyNumberFormat="1" applyFont="1" applyAlignment="1">
      <alignment horizontal="center" vertical="center"/>
    </xf>
    <xf numFmtId="3" fontId="8" fillId="0" borderId="1" xfId="0" applyNumberFormat="1" applyFont="1" applyBorder="1" applyAlignment="1">
      <alignment horizontal="center" vertical="center"/>
    </xf>
    <xf numFmtId="3" fontId="28" fillId="0" borderId="1" xfId="0" applyNumberFormat="1" applyFont="1" applyBorder="1" applyAlignment="1">
      <alignment horizontal="center" vertical="center"/>
    </xf>
    <xf numFmtId="0" fontId="42" fillId="0" borderId="1" xfId="0" applyFont="1" applyFill="1" applyBorder="1" applyAlignment="1">
      <alignment wrapText="1"/>
    </xf>
    <xf numFmtId="3" fontId="39" fillId="5" borderId="1" xfId="0" applyNumberFormat="1" applyFont="1" applyFill="1" applyBorder="1" applyAlignment="1">
      <alignment horizontal="center" vertical="center" wrapText="1"/>
    </xf>
    <xf numFmtId="0" fontId="40" fillId="12" borderId="14" xfId="0" applyFont="1" applyFill="1" applyBorder="1" applyAlignment="1">
      <alignment horizontal="center" vertical="center" wrapText="1"/>
    </xf>
    <xf numFmtId="0" fontId="40" fillId="12" borderId="46" xfId="0" applyFont="1" applyFill="1" applyBorder="1" applyAlignment="1">
      <alignment horizontal="center" vertical="center" wrapText="1"/>
    </xf>
    <xf numFmtId="3" fontId="40" fillId="12" borderId="14" xfId="0" applyNumberFormat="1" applyFont="1" applyFill="1" applyBorder="1" applyAlignment="1">
      <alignment horizontal="center" vertical="center" wrapText="1"/>
    </xf>
    <xf numFmtId="3" fontId="40" fillId="12" borderId="56" xfId="0" applyNumberFormat="1" applyFont="1" applyFill="1" applyBorder="1" applyAlignment="1">
      <alignment horizontal="center" vertical="center" wrapText="1"/>
    </xf>
    <xf numFmtId="3" fontId="40" fillId="12" borderId="46" xfId="0" applyNumberFormat="1" applyFont="1" applyFill="1" applyBorder="1" applyAlignment="1">
      <alignment horizontal="center" vertical="center" wrapText="1"/>
    </xf>
    <xf numFmtId="0" fontId="40" fillId="12" borderId="3" xfId="0" applyFont="1" applyFill="1" applyBorder="1" applyAlignment="1">
      <alignment horizontal="center" vertical="center" wrapText="1"/>
    </xf>
    <xf numFmtId="0" fontId="40" fillId="12" borderId="47" xfId="0" applyFont="1" applyFill="1" applyBorder="1" applyAlignment="1">
      <alignment horizontal="center" vertical="center" wrapText="1"/>
    </xf>
    <xf numFmtId="3" fontId="40" fillId="12" borderId="28" xfId="0" applyNumberFormat="1" applyFont="1" applyFill="1" applyBorder="1" applyAlignment="1">
      <alignment horizontal="center" vertical="center" wrapText="1"/>
    </xf>
    <xf numFmtId="3" fontId="40" fillId="12" borderId="64" xfId="0" applyNumberFormat="1" applyFont="1" applyFill="1" applyBorder="1" applyAlignment="1">
      <alignment horizontal="center" vertical="center" wrapText="1"/>
    </xf>
    <xf numFmtId="3" fontId="40" fillId="12" borderId="49" xfId="0" applyNumberFormat="1" applyFont="1" applyFill="1" applyBorder="1" applyAlignment="1">
      <alignment horizontal="center" vertical="center" wrapText="1"/>
    </xf>
    <xf numFmtId="3" fontId="40" fillId="12" borderId="53" xfId="0" applyNumberFormat="1" applyFont="1" applyFill="1" applyBorder="1" applyAlignment="1">
      <alignment horizontal="center" vertical="center" wrapText="1"/>
    </xf>
    <xf numFmtId="3" fontId="40" fillId="12" borderId="52" xfId="0" applyNumberFormat="1" applyFont="1" applyFill="1" applyBorder="1" applyAlignment="1">
      <alignment horizontal="center" vertical="center" wrapText="1"/>
    </xf>
    <xf numFmtId="3" fontId="40" fillId="12" borderId="65" xfId="0" applyNumberFormat="1" applyFont="1" applyFill="1" applyBorder="1" applyAlignment="1">
      <alignment horizontal="center" vertical="center" wrapText="1"/>
    </xf>
    <xf numFmtId="0" fontId="40" fillId="13" borderId="66" xfId="0" applyFont="1" applyFill="1" applyBorder="1" applyAlignment="1">
      <alignment horizontal="center" vertical="center" wrapText="1"/>
    </xf>
    <xf numFmtId="0" fontId="40" fillId="13" borderId="56" xfId="0" applyFont="1" applyFill="1" applyBorder="1" applyAlignment="1">
      <alignment horizontal="center" vertical="center" wrapText="1"/>
    </xf>
    <xf numFmtId="0" fontId="40" fillId="13" borderId="62" xfId="0" applyFont="1" applyFill="1" applyBorder="1" applyAlignment="1">
      <alignment horizontal="center" vertical="center" wrapText="1"/>
    </xf>
    <xf numFmtId="3" fontId="40" fillId="12" borderId="62" xfId="0" applyNumberFormat="1" applyFont="1" applyFill="1" applyBorder="1" applyAlignment="1">
      <alignment horizontal="center" vertical="center" wrapText="1"/>
    </xf>
    <xf numFmtId="0" fontId="45" fillId="12" borderId="3" xfId="0" applyFont="1" applyFill="1" applyBorder="1" applyAlignment="1">
      <alignment horizontal="center" vertical="center" wrapText="1"/>
    </xf>
    <xf numFmtId="0" fontId="45" fillId="12" borderId="47" xfId="0" applyFont="1" applyFill="1" applyBorder="1" applyAlignment="1">
      <alignment horizontal="center" vertical="center" wrapText="1"/>
    </xf>
    <xf numFmtId="3" fontId="44" fillId="13" borderId="66" xfId="4" applyNumberFormat="1" applyFont="1" applyFill="1" applyBorder="1" applyAlignment="1">
      <alignment horizontal="center" vertical="center" wrapText="1"/>
    </xf>
    <xf numFmtId="3" fontId="44" fillId="13" borderId="56" xfId="4" applyNumberFormat="1" applyFont="1" applyFill="1" applyBorder="1" applyAlignment="1">
      <alignment horizontal="center" vertical="center" wrapText="1"/>
    </xf>
    <xf numFmtId="3" fontId="44" fillId="13" borderId="62" xfId="4" applyNumberFormat="1" applyFont="1" applyFill="1" applyBorder="1" applyAlignment="1">
      <alignment horizontal="center" vertical="center" wrapText="1"/>
    </xf>
    <xf numFmtId="3" fontId="40" fillId="12" borderId="5" xfId="0" applyNumberFormat="1" applyFont="1" applyFill="1" applyBorder="1" applyAlignment="1">
      <alignment horizontal="center" vertical="center" wrapText="1"/>
    </xf>
    <xf numFmtId="3" fontId="40" fillId="12" borderId="63" xfId="0" applyNumberFormat="1" applyFont="1" applyFill="1" applyBorder="1" applyAlignment="1">
      <alignment horizontal="center" vertical="center" wrapText="1"/>
    </xf>
    <xf numFmtId="3" fontId="40" fillId="12" borderId="51" xfId="0" applyNumberFormat="1" applyFont="1" applyFill="1" applyBorder="1" applyAlignment="1">
      <alignment horizontal="center" vertical="center" wrapText="1"/>
    </xf>
    <xf numFmtId="0" fontId="40" fillId="12" borderId="4" xfId="0" applyFont="1" applyFill="1" applyBorder="1" applyAlignment="1">
      <alignment horizontal="center" vertical="center" wrapText="1"/>
    </xf>
    <xf numFmtId="0" fontId="40" fillId="12" borderId="61" xfId="0" applyFont="1" applyFill="1" applyBorder="1" applyAlignment="1">
      <alignment horizontal="center" vertical="center" wrapText="1"/>
    </xf>
    <xf numFmtId="0" fontId="40" fillId="12" borderId="50" xfId="0" applyFont="1" applyFill="1" applyBorder="1" applyAlignment="1">
      <alignment horizontal="center" vertical="center" wrapText="1"/>
    </xf>
    <xf numFmtId="0" fontId="40" fillId="11" borderId="31" xfId="0" applyFont="1" applyFill="1" applyBorder="1" applyAlignment="1">
      <alignment horizontal="center" vertical="center" wrapText="1"/>
    </xf>
    <xf numFmtId="0" fontId="40" fillId="11" borderId="29" xfId="0" applyFont="1" applyFill="1" applyBorder="1" applyAlignment="1">
      <alignment horizontal="center" vertical="center" wrapText="1"/>
    </xf>
    <xf numFmtId="0" fontId="40" fillId="11" borderId="30" xfId="0" applyFont="1" applyFill="1" applyBorder="1" applyAlignment="1">
      <alignment horizontal="center" vertical="center" wrapText="1"/>
    </xf>
    <xf numFmtId="0" fontId="44" fillId="11" borderId="19" xfId="0" applyFont="1" applyFill="1" applyBorder="1" applyAlignment="1">
      <alignment horizontal="center" vertical="center" wrapText="1"/>
    </xf>
    <xf numFmtId="0" fontId="44" fillId="11" borderId="20" xfId="0" applyFont="1" applyFill="1" applyBorder="1" applyAlignment="1">
      <alignment horizontal="center" vertical="center" wrapText="1"/>
    </xf>
    <xf numFmtId="0" fontId="44" fillId="11" borderId="21" xfId="0" applyFont="1" applyFill="1" applyBorder="1" applyAlignment="1">
      <alignment horizontal="center" vertical="center" wrapText="1"/>
    </xf>
    <xf numFmtId="0" fontId="44" fillId="13" borderId="66" xfId="0" applyFont="1" applyFill="1" applyBorder="1" applyAlignment="1">
      <alignment horizontal="center" vertical="center" wrapText="1"/>
    </xf>
    <xf numFmtId="0" fontId="44" fillId="13" borderId="56" xfId="0" applyFont="1" applyFill="1" applyBorder="1" applyAlignment="1">
      <alignment horizontal="center" vertical="center" wrapText="1"/>
    </xf>
    <xf numFmtId="0" fontId="44" fillId="13" borderId="62" xfId="0" applyFont="1" applyFill="1" applyBorder="1" applyAlignment="1">
      <alignment horizontal="center" vertical="center" wrapText="1"/>
    </xf>
    <xf numFmtId="0" fontId="50" fillId="15" borderId="14" xfId="0" applyFont="1" applyFill="1" applyBorder="1" applyAlignment="1">
      <alignment horizontal="left" vertical="center" wrapText="1"/>
    </xf>
    <xf numFmtId="0" fontId="50" fillId="15" borderId="46" xfId="0" applyFont="1" applyFill="1" applyBorder="1" applyAlignment="1">
      <alignment horizontal="left" vertical="center" wrapText="1"/>
    </xf>
    <xf numFmtId="0" fontId="45" fillId="12" borderId="14" xfId="0" applyFont="1" applyFill="1" applyBorder="1" applyAlignment="1">
      <alignment horizontal="left" vertical="center" wrapText="1"/>
    </xf>
    <xf numFmtId="0" fontId="45" fillId="12" borderId="46" xfId="0" applyFont="1" applyFill="1" applyBorder="1" applyAlignment="1">
      <alignment horizontal="left" vertical="center" wrapText="1"/>
    </xf>
    <xf numFmtId="0" fontId="40" fillId="12" borderId="24" xfId="0" applyFont="1" applyFill="1" applyBorder="1" applyAlignment="1">
      <alignment horizontal="center" vertical="center" wrapText="1"/>
    </xf>
    <xf numFmtId="0" fontId="44" fillId="13" borderId="70" xfId="0" applyFont="1" applyFill="1" applyBorder="1" applyAlignment="1">
      <alignment horizontal="center" vertical="center" wrapText="1"/>
    </xf>
    <xf numFmtId="0" fontId="44" fillId="13" borderId="64" xfId="0" applyFont="1" applyFill="1" applyBorder="1" applyAlignment="1">
      <alignment horizontal="center" vertical="center" wrapText="1"/>
    </xf>
    <xf numFmtId="0" fontId="44" fillId="13" borderId="71" xfId="0" applyFont="1" applyFill="1" applyBorder="1" applyAlignment="1">
      <alignment horizontal="center" vertical="center" wrapText="1"/>
    </xf>
    <xf numFmtId="3" fontId="40" fillId="12" borderId="17" xfId="0" applyNumberFormat="1" applyFont="1" applyFill="1" applyBorder="1" applyAlignment="1">
      <alignment horizontal="center" vertical="center" wrapText="1"/>
    </xf>
    <xf numFmtId="3" fontId="40" fillId="12" borderId="15" xfId="0" applyNumberFormat="1" applyFont="1" applyFill="1" applyBorder="1" applyAlignment="1">
      <alignment horizontal="center" vertical="center" wrapText="1"/>
    </xf>
    <xf numFmtId="3" fontId="40" fillId="12" borderId="54" xfId="0" applyNumberFormat="1" applyFont="1" applyFill="1" applyBorder="1" applyAlignment="1">
      <alignment horizontal="center" vertical="center" wrapText="1"/>
    </xf>
    <xf numFmtId="0" fontId="45" fillId="0" borderId="14" xfId="0" applyFont="1" applyFill="1" applyBorder="1" applyAlignment="1">
      <alignment horizontal="left" vertical="center" wrapText="1"/>
    </xf>
    <xf numFmtId="0" fontId="45" fillId="0" borderId="46" xfId="0" applyFont="1" applyFill="1" applyBorder="1" applyAlignment="1">
      <alignment horizontal="left" vertical="center" wrapText="1"/>
    </xf>
    <xf numFmtId="0" fontId="40" fillId="12" borderId="5" xfId="0" applyFont="1" applyFill="1" applyBorder="1" applyAlignment="1">
      <alignment horizontal="center" vertical="center" wrapText="1"/>
    </xf>
    <xf numFmtId="0" fontId="40" fillId="12" borderId="67" xfId="0" applyFont="1" applyFill="1" applyBorder="1" applyAlignment="1">
      <alignment horizontal="center" vertical="center" wrapText="1"/>
    </xf>
    <xf numFmtId="0" fontId="40" fillId="12" borderId="68" xfId="0" applyFont="1" applyFill="1" applyBorder="1" applyAlignment="1">
      <alignment horizontal="center" vertical="center" wrapText="1"/>
    </xf>
    <xf numFmtId="0" fontId="45" fillId="12" borderId="68" xfId="0" applyFont="1" applyFill="1" applyBorder="1" applyAlignment="1">
      <alignment horizontal="center" vertical="center" wrapText="1"/>
    </xf>
    <xf numFmtId="0" fontId="40" fillId="12" borderId="59" xfId="0" applyFont="1" applyFill="1" applyBorder="1" applyAlignment="1">
      <alignment horizontal="center" vertical="center" wrapText="1"/>
    </xf>
    <xf numFmtId="0" fontId="45" fillId="12" borderId="26" xfId="0" applyFont="1" applyFill="1" applyBorder="1" applyAlignment="1">
      <alignment horizontal="left" vertical="center" wrapText="1"/>
    </xf>
    <xf numFmtId="0" fontId="45" fillId="12" borderId="58" xfId="0" applyFont="1" applyFill="1" applyBorder="1" applyAlignment="1">
      <alignment horizontal="left" vertical="center" wrapText="1"/>
    </xf>
    <xf numFmtId="0" fontId="40" fillId="12" borderId="60" xfId="0" applyFont="1" applyFill="1" applyBorder="1" applyAlignment="1">
      <alignment horizontal="center" vertical="center" wrapText="1"/>
    </xf>
    <xf numFmtId="0" fontId="40" fillId="12" borderId="69" xfId="0" applyFont="1" applyFill="1" applyBorder="1" applyAlignment="1">
      <alignment horizontal="center" vertical="center" wrapText="1"/>
    </xf>
    <xf numFmtId="3" fontId="40" fillId="12" borderId="19" xfId="0" applyNumberFormat="1" applyFont="1" applyFill="1" applyBorder="1" applyAlignment="1">
      <alignment horizontal="center" vertical="center" wrapText="1"/>
    </xf>
    <xf numFmtId="3" fontId="40" fillId="12" borderId="20" xfId="0" applyNumberFormat="1" applyFont="1" applyFill="1" applyBorder="1" applyAlignment="1">
      <alignment horizontal="center" vertical="center" wrapText="1"/>
    </xf>
    <xf numFmtId="3" fontId="40" fillId="12" borderId="21" xfId="0" applyNumberFormat="1" applyFont="1" applyFill="1" applyBorder="1" applyAlignment="1">
      <alignment horizontal="center" vertical="center" wrapText="1"/>
    </xf>
    <xf numFmtId="3" fontId="40" fillId="12" borderId="11" xfId="0" applyNumberFormat="1" applyFont="1" applyFill="1" applyBorder="1" applyAlignment="1">
      <alignment horizontal="center" vertical="center" wrapText="1"/>
    </xf>
    <xf numFmtId="3" fontId="40" fillId="12" borderId="31" xfId="0" applyNumberFormat="1" applyFont="1" applyFill="1" applyBorder="1" applyAlignment="1">
      <alignment horizontal="center" vertical="center" wrapText="1"/>
    </xf>
    <xf numFmtId="3" fontId="40" fillId="12" borderId="29" xfId="0" applyNumberFormat="1" applyFont="1" applyFill="1" applyBorder="1" applyAlignment="1">
      <alignment horizontal="center" vertical="center" wrapText="1"/>
    </xf>
    <xf numFmtId="3" fontId="40" fillId="12" borderId="30" xfId="0" applyNumberFormat="1" applyFont="1" applyFill="1" applyBorder="1" applyAlignment="1">
      <alignment horizontal="center" vertical="center" wrapText="1"/>
    </xf>
    <xf numFmtId="3" fontId="40" fillId="12" borderId="10" xfId="0" applyNumberFormat="1" applyFont="1" applyFill="1" applyBorder="1" applyAlignment="1">
      <alignment horizontal="center" vertical="center" wrapText="1"/>
    </xf>
    <xf numFmtId="3" fontId="40" fillId="12" borderId="18" xfId="0" applyNumberFormat="1" applyFont="1" applyFill="1" applyBorder="1" applyAlignment="1">
      <alignment horizontal="center" vertical="center" wrapText="1"/>
    </xf>
    <xf numFmtId="3" fontId="40" fillId="12" borderId="12" xfId="0" applyNumberFormat="1" applyFont="1" applyFill="1" applyBorder="1" applyAlignment="1">
      <alignment horizontal="center" vertical="center" wrapText="1"/>
    </xf>
    <xf numFmtId="0" fontId="40" fillId="12" borderId="26" xfId="0" applyFont="1" applyFill="1" applyBorder="1" applyAlignment="1">
      <alignment horizontal="center" vertical="center" wrapText="1"/>
    </xf>
    <xf numFmtId="0" fontId="40" fillId="12" borderId="25" xfId="0" applyFont="1" applyFill="1" applyBorder="1" applyAlignment="1">
      <alignment horizontal="center" vertical="center" wrapText="1"/>
    </xf>
    <xf numFmtId="0" fontId="40" fillId="12" borderId="58" xfId="0" applyFont="1" applyFill="1" applyBorder="1" applyAlignment="1">
      <alignment horizontal="center" vertical="center" wrapText="1"/>
    </xf>
    <xf numFmtId="0" fontId="31" fillId="0" borderId="19" xfId="0" applyFont="1" applyBorder="1" applyAlignment="1">
      <alignment wrapText="1"/>
    </xf>
    <xf numFmtId="0" fontId="0" fillId="0" borderId="20" xfId="0" applyBorder="1" applyAlignment="1">
      <alignment wrapText="1"/>
    </xf>
    <xf numFmtId="0" fontId="0" fillId="0" borderId="21" xfId="0" applyBorder="1" applyAlignment="1">
      <alignment wrapText="1"/>
    </xf>
    <xf numFmtId="0" fontId="23" fillId="12" borderId="57" xfId="0" applyFont="1" applyFill="1" applyBorder="1" applyAlignment="1">
      <alignment horizontal="center" vertical="center" wrapText="1"/>
    </xf>
    <xf numFmtId="3" fontId="11" fillId="0" borderId="19" xfId="0" applyNumberFormat="1" applyFont="1" applyBorder="1" applyAlignment="1">
      <alignment horizontal="center" vertical="center" wrapText="1"/>
    </xf>
    <xf numFmtId="3" fontId="11" fillId="0" borderId="20" xfId="0" applyNumberFormat="1" applyFont="1" applyBorder="1" applyAlignment="1">
      <alignment horizontal="center" vertical="center" wrapText="1"/>
    </xf>
    <xf numFmtId="3" fontId="11" fillId="0" borderId="27" xfId="0" applyNumberFormat="1" applyFont="1" applyBorder="1" applyAlignment="1">
      <alignment horizontal="center" vertical="center" wrapText="1"/>
    </xf>
    <xf numFmtId="3" fontId="11" fillId="0" borderId="55" xfId="0" applyNumberFormat="1" applyFont="1" applyBorder="1" applyAlignment="1">
      <alignment horizontal="center" vertical="center" wrapText="1"/>
    </xf>
    <xf numFmtId="0" fontId="11" fillId="0" borderId="57" xfId="0" applyFont="1" applyBorder="1" applyAlignment="1">
      <alignment horizontal="center" vertical="center" wrapText="1"/>
    </xf>
    <xf numFmtId="3" fontId="11" fillId="0" borderId="17" xfId="0" applyNumberFormat="1" applyFont="1" applyFill="1" applyBorder="1" applyAlignment="1">
      <alignment horizontal="center" vertical="center" wrapText="1"/>
    </xf>
    <xf numFmtId="3" fontId="11" fillId="0" borderId="15" xfId="0" applyNumberFormat="1" applyFont="1" applyFill="1" applyBorder="1" applyAlignment="1">
      <alignment horizontal="center" vertical="center" wrapText="1"/>
    </xf>
    <xf numFmtId="0" fontId="24" fillId="12" borderId="57" xfId="0" applyFont="1" applyFill="1" applyBorder="1" applyAlignment="1">
      <alignment horizontal="center" vertical="center" wrapText="1"/>
    </xf>
    <xf numFmtId="0" fontId="25" fillId="12" borderId="57" xfId="0" applyFont="1" applyFill="1" applyBorder="1" applyAlignment="1">
      <alignment horizontal="center" vertical="center" wrapText="1"/>
    </xf>
    <xf numFmtId="3" fontId="23" fillId="12" borderId="31" xfId="0" applyNumberFormat="1" applyFont="1" applyFill="1" applyBorder="1" applyAlignment="1">
      <alignment horizontal="center" vertical="center" wrapText="1"/>
    </xf>
    <xf numFmtId="3" fontId="23" fillId="12" borderId="29" xfId="0" applyNumberFormat="1" applyFont="1" applyFill="1" applyBorder="1" applyAlignment="1">
      <alignment horizontal="center" vertical="center" wrapText="1"/>
    </xf>
    <xf numFmtId="3" fontId="23" fillId="12" borderId="30" xfId="0" applyNumberFormat="1" applyFont="1" applyFill="1" applyBorder="1" applyAlignment="1">
      <alignment horizontal="center" vertical="center" wrapText="1"/>
    </xf>
    <xf numFmtId="3" fontId="23" fillId="12" borderId="10" xfId="0" applyNumberFormat="1" applyFont="1" applyFill="1" applyBorder="1" applyAlignment="1">
      <alignment horizontal="center" vertical="center" wrapText="1"/>
    </xf>
    <xf numFmtId="3" fontId="23" fillId="12" borderId="18" xfId="0" applyNumberFormat="1" applyFont="1" applyFill="1" applyBorder="1" applyAlignment="1">
      <alignment horizontal="center" vertical="center" wrapText="1"/>
    </xf>
    <xf numFmtId="3" fontId="23" fillId="12" borderId="12" xfId="0" applyNumberFormat="1" applyFont="1" applyFill="1" applyBorder="1" applyAlignment="1">
      <alignment horizontal="center" vertical="center" wrapText="1"/>
    </xf>
    <xf numFmtId="3" fontId="11" fillId="0" borderId="21" xfId="0" applyNumberFormat="1" applyFont="1" applyBorder="1" applyAlignment="1">
      <alignment horizontal="center" vertical="center" wrapText="1"/>
    </xf>
    <xf numFmtId="3" fontId="0" fillId="0" borderId="20" xfId="0" applyNumberFormat="1" applyBorder="1" applyAlignment="1">
      <alignment horizontal="center" vertical="center"/>
    </xf>
    <xf numFmtId="0" fontId="22" fillId="0" borderId="0" xfId="0" applyFont="1" applyBorder="1" applyAlignment="1">
      <alignment horizontal="center" vertical="center"/>
    </xf>
    <xf numFmtId="3" fontId="21" fillId="10" borderId="39" xfId="0" applyNumberFormat="1" applyFont="1" applyFill="1" applyBorder="1" applyAlignment="1">
      <alignment horizontal="center" vertical="center" wrapText="1"/>
    </xf>
    <xf numFmtId="3" fontId="21" fillId="10" borderId="40" xfId="0" applyNumberFormat="1" applyFont="1" applyFill="1" applyBorder="1" applyAlignment="1">
      <alignment horizontal="center" vertical="center" wrapText="1"/>
    </xf>
    <xf numFmtId="0" fontId="20" fillId="9" borderId="31" xfId="0" applyFont="1" applyFill="1" applyBorder="1" applyAlignment="1">
      <alignment horizontal="justify" vertical="center" wrapText="1"/>
    </xf>
    <xf numFmtId="0" fontId="20" fillId="9" borderId="8" xfId="0" applyFont="1" applyFill="1" applyBorder="1" applyAlignment="1">
      <alignment horizontal="justify" vertical="center" wrapText="1"/>
    </xf>
    <xf numFmtId="0" fontId="20" fillId="9" borderId="42" xfId="0" applyFont="1" applyFill="1" applyBorder="1" applyAlignment="1">
      <alignment horizontal="justify" vertical="center" wrapText="1"/>
    </xf>
    <xf numFmtId="0" fontId="20" fillId="9" borderId="29" xfId="0" applyFont="1" applyFill="1" applyBorder="1" applyAlignment="1">
      <alignment horizontal="center" vertical="center" wrapText="1"/>
    </xf>
    <xf numFmtId="0" fontId="20" fillId="9" borderId="0" xfId="0" applyFont="1" applyFill="1" applyBorder="1" applyAlignment="1">
      <alignment horizontal="center" vertical="center" wrapText="1"/>
    </xf>
    <xf numFmtId="0" fontId="20" fillId="9" borderId="32" xfId="0" applyFont="1" applyFill="1" applyBorder="1" applyAlignment="1">
      <alignment horizontal="center" vertical="center" wrapText="1"/>
    </xf>
    <xf numFmtId="0" fontId="16" fillId="10" borderId="43" xfId="0" applyFont="1" applyFill="1" applyBorder="1" applyAlignment="1">
      <alignment horizontal="justify" vertical="center" wrapText="1"/>
    </xf>
    <xf numFmtId="0" fontId="16" fillId="10" borderId="35" xfId="0" applyFont="1" applyFill="1" applyBorder="1" applyAlignment="1">
      <alignment horizontal="justify" vertical="center" wrapText="1"/>
    </xf>
    <xf numFmtId="0" fontId="16" fillId="10" borderId="41" xfId="0" applyFont="1" applyFill="1" applyBorder="1" applyAlignment="1">
      <alignment horizontal="justify"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3" fontId="17" fillId="0" borderId="44" xfId="0" applyNumberFormat="1" applyFont="1" applyBorder="1" applyAlignment="1">
      <alignment horizontal="center" vertical="center" wrapText="1"/>
    </xf>
    <xf numFmtId="3" fontId="17" fillId="0" borderId="45" xfId="0" applyNumberFormat="1" applyFont="1" applyBorder="1" applyAlignment="1">
      <alignment horizontal="center" vertical="center" wrapText="1"/>
    </xf>
  </cellXfs>
  <cellStyles count="16">
    <cellStyle name="Accent2" xfId="1" builtinId="33"/>
    <cellStyle name="Accent5" xfId="2" builtinId="45"/>
    <cellStyle name="Accent6" xfId="3" builtinId="49"/>
    <cellStyle name="Comma" xfId="4" builtinId="3"/>
    <cellStyle name="Comma 2 2" xfId="15"/>
    <cellStyle name="Comma 3" xfId="5"/>
    <cellStyle name="Comma 5" xfId="6"/>
    <cellStyle name="Normal" xfId="0" builtinId="0"/>
    <cellStyle name="Normal 113" xfId="7"/>
    <cellStyle name="Normal 117" xfId="8"/>
    <cellStyle name="Normal 127" xfId="9"/>
    <cellStyle name="Normal 3" xfId="10"/>
    <cellStyle name="Normal 3 4" xfId="11"/>
    <cellStyle name="Normal 4 2" xfId="12"/>
    <cellStyle name="Normal 5 4" xfId="13"/>
    <cellStyle name="Percent"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Kostot e PV- NDARJA E SHPENZIMEVE</a:t>
            </a:r>
          </a:p>
        </c:rich>
      </c:tx>
      <c:layout>
        <c:manualLayout>
          <c:xMode val="edge"/>
          <c:yMode val="edge"/>
          <c:x val="0.27308782556026651"/>
          <c:y val="1.0085728693898134E-2"/>
        </c:manualLayout>
      </c:layout>
      <c:overlay val="0"/>
    </c:title>
    <c:autoTitleDeleted val="0"/>
    <c:plotArea>
      <c:layout>
        <c:manualLayout>
          <c:layoutTarget val="inner"/>
          <c:xMode val="edge"/>
          <c:yMode val="edge"/>
          <c:x val="0.19344651149375561"/>
          <c:y val="0.10637981901278981"/>
          <c:w val="0.63037166507229181"/>
          <c:h val="0.91940638859904888"/>
        </c:manualLayout>
      </c:layout>
      <c:pieChart>
        <c:varyColors val="1"/>
        <c:ser>
          <c:idx val="0"/>
          <c:order val="0"/>
          <c:dPt>
            <c:idx val="0"/>
            <c:bubble3D val="0"/>
            <c:extLst>
              <c:ext xmlns:c16="http://schemas.microsoft.com/office/drawing/2014/chart" uri="{C3380CC4-5D6E-409C-BE32-E72D297353CC}">
                <c16:uniqueId val="{00000000-59E5-4378-8DD9-3A8B04A4F3E6}"/>
              </c:ext>
            </c:extLst>
          </c:dPt>
          <c:dPt>
            <c:idx val="1"/>
            <c:bubble3D val="0"/>
            <c:extLst>
              <c:ext xmlns:c16="http://schemas.microsoft.com/office/drawing/2014/chart" uri="{C3380CC4-5D6E-409C-BE32-E72D297353CC}">
                <c16:uniqueId val="{00000001-59E5-4378-8DD9-3A8B04A4F3E6}"/>
              </c:ext>
            </c:extLst>
          </c:dPt>
          <c:dPt>
            <c:idx val="2"/>
            <c:bubble3D val="0"/>
            <c:extLst>
              <c:ext xmlns:c16="http://schemas.microsoft.com/office/drawing/2014/chart" uri="{C3380CC4-5D6E-409C-BE32-E72D297353CC}">
                <c16:uniqueId val="{00000002-59E5-4378-8DD9-3A8B04A4F3E6}"/>
              </c:ext>
            </c:extLst>
          </c:dPt>
          <c:dLbls>
            <c:dLbl>
              <c:idx val="0"/>
              <c:tx>
                <c:rich>
                  <a:bodyPr/>
                  <a:lstStyle/>
                  <a:p>
                    <a:r>
                      <a:rPr lang="en-US"/>
                      <a:t>PBA 2023-2025</a:t>
                    </a:r>
                  </a:p>
                  <a:p>
                    <a:r>
                      <a:rPr lang="en-US"/>
                      <a:t>89</a:t>
                    </a:r>
                  </a:p>
                  <a:p>
                    <a:r>
                      <a:rPr lang="en-US" baseline="0"/>
                      <a:t> </a:t>
                    </a:r>
                    <a:r>
                      <a:rPr lang="en-US"/>
                      <a:t>%</a:t>
                    </a:r>
                  </a:p>
                </c:rich>
              </c:tx>
              <c:dLblPos val="ct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9E5-4378-8DD9-3A8B04A4F3E6}"/>
                </c:ext>
              </c:extLst>
            </c:dLbl>
            <c:dLbl>
              <c:idx val="1"/>
              <c:layout>
                <c:manualLayout>
                  <c:x val="-2.4608231663349772E-2"/>
                  <c:y val="1.67902764045568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E5-4378-8DD9-3A8B04A4F3E6}"/>
                </c:ext>
              </c:extLst>
            </c:dLbl>
            <c:dLbl>
              <c:idx val="2"/>
              <c:delete val="1"/>
              <c:extLst>
                <c:ext xmlns:c15="http://schemas.microsoft.com/office/drawing/2012/chart" uri="{CE6537A1-D6FC-4f65-9D91-7224C49458BB}"/>
                <c:ext xmlns:c16="http://schemas.microsoft.com/office/drawing/2014/chart" uri="{C3380CC4-5D6E-409C-BE32-E72D297353CC}">
                  <c16:uniqueId val="{00000002-59E5-4378-8DD9-3A8B04A4F3E6}"/>
                </c:ext>
              </c:extLst>
            </c:dLbl>
            <c:dLbl>
              <c:idx val="3"/>
              <c:layout>
                <c:manualLayout>
                  <c:x val="0.20659282974243603"/>
                  <c:y val="0.22968587322953768"/>
                </c:manualLayout>
              </c:layout>
              <c:tx>
                <c:rich>
                  <a:bodyPr/>
                  <a:lstStyle/>
                  <a:p>
                    <a:r>
                      <a:rPr lang="en-US"/>
                      <a:t>Hendek financiar 2021-2025
4</a:t>
                    </a:r>
                    <a:r>
                      <a:rPr lang="en-US" baseline="0"/>
                      <a:t> </a:t>
                    </a:r>
                    <a:r>
                      <a:rPr lang="en-US"/>
                      <a:t>%</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CD3-4C2D-8CB5-B8A21EC0BD16}"/>
                </c:ext>
              </c:extLst>
            </c:dLbl>
            <c:spPr>
              <a:noFill/>
              <a:ln>
                <a:noFill/>
              </a:ln>
              <a:effectLst/>
            </c:spPr>
            <c:txPr>
              <a:bodyPr rot="0" vert="horz"/>
              <a:lstStyle/>
              <a:p>
                <a:pPr>
                  <a:defRPr sz="1050" b="1"/>
                </a:pPr>
                <a:endParaRPr lang="en-US"/>
              </a:p>
            </c:txPr>
            <c:dLblPos val="ctr"/>
            <c:showLegendKey val="0"/>
            <c:showVal val="0"/>
            <c:showCatName val="1"/>
            <c:showSerName val="0"/>
            <c:showPercent val="1"/>
            <c:showBubbleSize val="0"/>
            <c:showLeaderLines val="1"/>
            <c:extLst>
              <c:ext xmlns:c15="http://schemas.microsoft.com/office/drawing/2012/chart" uri="{CE6537A1-D6FC-4f65-9D91-7224C49458BB}"/>
            </c:extLst>
          </c:dLbls>
          <c:cat>
            <c:strRef>
              <c:f>'Totali i Qëllimit të Politikav '!$G$33:$G$35</c:f>
              <c:strCache>
                <c:ptCount val="3"/>
                <c:pt idx="0">
                  <c:v>PBA 2023-2025</c:v>
                </c:pt>
                <c:pt idx="1">
                  <c:v>FInancimi I Huaj</c:v>
                </c:pt>
                <c:pt idx="2">
                  <c:v>Hendek financiar 2023-2025</c:v>
                </c:pt>
              </c:strCache>
            </c:strRef>
          </c:cat>
          <c:val>
            <c:numRef>
              <c:f>'Totali i Qëllimit të Politikav '!$H$33:$H$35</c:f>
              <c:numCache>
                <c:formatCode>#,##0</c:formatCode>
                <c:ptCount val="3"/>
                <c:pt idx="0">
                  <c:v>10599016302</c:v>
                </c:pt>
                <c:pt idx="1">
                  <c:v>1265231490</c:v>
                </c:pt>
                <c:pt idx="2">
                  <c:v>0</c:v>
                </c:pt>
              </c:numCache>
            </c:numRef>
          </c:val>
          <c:extLst>
            <c:ext xmlns:c16="http://schemas.microsoft.com/office/drawing/2014/chart" uri="{C3380CC4-5D6E-409C-BE32-E72D297353CC}">
              <c16:uniqueId val="{00000003-59E5-4378-8DD9-3A8B04A4F3E6}"/>
            </c:ext>
          </c:extLst>
        </c:ser>
        <c:dLbls>
          <c:showLegendKey val="0"/>
          <c:showVal val="0"/>
          <c:showCatName val="0"/>
          <c:showSerName val="0"/>
          <c:showPercent val="0"/>
          <c:showBubbleSize val="0"/>
          <c:showLeaderLines val="1"/>
        </c:dLbls>
        <c:firstSliceAng val="0"/>
      </c:pieChart>
    </c:plotArea>
    <c:plotVisOnly val="1"/>
    <c:dispBlanksAs val="zero"/>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Natyra</a:t>
            </a:r>
            <a:r>
              <a:rPr lang="en-US" baseline="0"/>
              <a:t> Ekonomike e Kostove të </a:t>
            </a:r>
            <a:r>
              <a:rPr lang="en-US"/>
              <a:t>Planit te Veprimit</a:t>
            </a:r>
          </a:p>
          <a:p>
            <a:pPr>
              <a:defRPr/>
            </a:pPr>
            <a:endParaRPr lang="en-US"/>
          </a:p>
        </c:rich>
      </c:tx>
      <c:layout>
        <c:manualLayout>
          <c:xMode val="edge"/>
          <c:yMode val="edge"/>
          <c:x val="0.22354608538777701"/>
          <c:y val="1.6718481343178587E-2"/>
        </c:manualLayout>
      </c:layout>
      <c:overlay val="0"/>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9.018433596246668E-2"/>
          <c:y val="0.12449163722146081"/>
          <c:w val="0.80897887323943718"/>
          <c:h val="0.72110552763819191"/>
        </c:manualLayout>
      </c:layout>
      <c:pie3DChart>
        <c:varyColors val="1"/>
        <c:ser>
          <c:idx val="0"/>
          <c:order val="0"/>
          <c:dPt>
            <c:idx val="0"/>
            <c:bubble3D val="0"/>
            <c:extLst>
              <c:ext xmlns:c16="http://schemas.microsoft.com/office/drawing/2014/chart" uri="{C3380CC4-5D6E-409C-BE32-E72D297353CC}">
                <c16:uniqueId val="{00000000-B3CC-43F5-94BE-C2C3A6E06997}"/>
              </c:ext>
            </c:extLst>
          </c:dPt>
          <c:dPt>
            <c:idx val="1"/>
            <c:bubble3D val="0"/>
            <c:extLst>
              <c:ext xmlns:c16="http://schemas.microsoft.com/office/drawing/2014/chart" uri="{C3380CC4-5D6E-409C-BE32-E72D297353CC}">
                <c16:uniqueId val="{00000001-B3CC-43F5-94BE-C2C3A6E06997}"/>
              </c:ext>
            </c:extLst>
          </c:dPt>
          <c:dLbls>
            <c:dLbl>
              <c:idx val="0"/>
              <c:layout>
                <c:manualLayout>
                  <c:x val="-0.12881743166031981"/>
                  <c:y val="4.389111463727724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3CC-43F5-94BE-C2C3A6E06997}"/>
                </c:ext>
              </c:extLst>
            </c:dLbl>
            <c:dLbl>
              <c:idx val="1"/>
              <c:layout>
                <c:manualLayout>
                  <c:x val="5.5043066392952159E-2"/>
                  <c:y val="9.575773472476295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3CC-43F5-94BE-C2C3A6E06997}"/>
                </c:ext>
              </c:extLst>
            </c:dLbl>
            <c:spPr>
              <a:noFill/>
              <a:ln>
                <a:noFill/>
              </a:ln>
              <a:effectLst/>
            </c:spPr>
            <c:txPr>
              <a:bodyPr/>
              <a:lstStyle/>
              <a:p>
                <a:pPr>
                  <a:defRPr sz="1200" b="1"/>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'Totali i Qëllimit të Politikav '!$G$38:$G$39</c:f>
              <c:strCache>
                <c:ptCount val="2"/>
                <c:pt idx="0">
                  <c:v>Kosto Korente </c:v>
                </c:pt>
                <c:pt idx="1">
                  <c:v>Kosto kapitale</c:v>
                </c:pt>
              </c:strCache>
            </c:strRef>
          </c:cat>
          <c:val>
            <c:numRef>
              <c:f>'Totali i Qëllimit të Politikav '!$H$38:$H$39</c:f>
              <c:numCache>
                <c:formatCode>#,##0</c:formatCode>
                <c:ptCount val="2"/>
                <c:pt idx="0">
                  <c:v>10231168661</c:v>
                </c:pt>
                <c:pt idx="1">
                  <c:v>1633079131</c:v>
                </c:pt>
              </c:numCache>
            </c:numRef>
          </c:val>
          <c:extLst>
            <c:ext xmlns:c16="http://schemas.microsoft.com/office/drawing/2014/chart" uri="{C3380CC4-5D6E-409C-BE32-E72D297353CC}">
              <c16:uniqueId val="{00000002-B3CC-43F5-94BE-C2C3A6E06997}"/>
            </c:ext>
          </c:extLst>
        </c:ser>
        <c:dLbls>
          <c:showLegendKey val="0"/>
          <c:showVal val="0"/>
          <c:showCatName val="0"/>
          <c:showSerName val="0"/>
          <c:showPercent val="0"/>
          <c:showBubbleSize val="0"/>
          <c:showLeaderLines val="1"/>
        </c:dLbls>
      </c:pie3DChart>
    </c:plotArea>
    <c:plotVisOnly val="1"/>
    <c:dispBlanksAs val="zero"/>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rial Black" panose="020B0A04020102020204" pitchFamily="34" charset="0"/>
              </a:rPr>
              <a:t>Kosto</a:t>
            </a:r>
            <a:r>
              <a:rPr lang="en-US" baseline="0">
                <a:latin typeface="Arial Black" panose="020B0A04020102020204" pitchFamily="34" charset="0"/>
              </a:rPr>
              <a:t> të lidhura me qëllimet e politikave </a:t>
            </a:r>
            <a:endParaRPr lang="en-US">
              <a:latin typeface="Arial Black" panose="020B0A04020102020204" pitchFamily="34" charset="0"/>
            </a:endParaRPr>
          </a:p>
        </c:rich>
      </c:tx>
      <c:overlay val="0"/>
      <c:spPr>
        <a:noFill/>
        <a:ln w="25400">
          <a:noFill/>
        </a:ln>
      </c:spPr>
    </c:title>
    <c:autoTitleDeleted val="0"/>
    <c:plotArea>
      <c:layout>
        <c:manualLayout>
          <c:layoutTarget val="inner"/>
          <c:xMode val="edge"/>
          <c:yMode val="edge"/>
          <c:x val="9.4427082040288296E-2"/>
          <c:y val="0.10591454124470739"/>
          <c:w val="0.78849550227215892"/>
          <c:h val="0.83343307925958854"/>
        </c:manualLayout>
      </c:layout>
      <c:barChart>
        <c:barDir val="col"/>
        <c:grouping val="percentStacked"/>
        <c:varyColors val="0"/>
        <c:ser>
          <c:idx val="0"/>
          <c:order val="0"/>
          <c:tx>
            <c:strRef>
              <c:f>'Totali i Qëllimit të Politikav '!$K$31</c:f>
              <c:strCache>
                <c:ptCount val="1"/>
                <c:pt idx="0">
                  <c:v>Kosto Korente</c:v>
                </c:pt>
              </c:strCache>
            </c:strRef>
          </c:tx>
          <c:spPr>
            <a:solidFill>
              <a:srgbClr val="5B9BD5"/>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 i Qëllimit të Politikav '!$J$32:$J$34</c:f>
              <c:strCache>
                <c:ptCount val="3"/>
                <c:pt idx="0">
                  <c:v>Qëllimi i Politikës I</c:v>
                </c:pt>
                <c:pt idx="1">
                  <c:v>Qëllimi i Politikës II</c:v>
                </c:pt>
                <c:pt idx="2">
                  <c:v>Qëllimi i Politikës III</c:v>
                </c:pt>
              </c:strCache>
            </c:strRef>
          </c:cat>
          <c:val>
            <c:numRef>
              <c:f>'Totali i Qëllimit të Politikav '!$K$32:$K$34</c:f>
              <c:numCache>
                <c:formatCode>#,##0</c:formatCode>
                <c:ptCount val="3"/>
                <c:pt idx="0">
                  <c:v>7930201810</c:v>
                </c:pt>
                <c:pt idx="1">
                  <c:v>1695433351</c:v>
                </c:pt>
                <c:pt idx="2">
                  <c:v>605533500</c:v>
                </c:pt>
              </c:numCache>
            </c:numRef>
          </c:val>
          <c:extLst>
            <c:ext xmlns:c16="http://schemas.microsoft.com/office/drawing/2014/chart" uri="{C3380CC4-5D6E-409C-BE32-E72D297353CC}">
              <c16:uniqueId val="{00000000-6A1C-42D3-B41C-F2E4F4479BA2}"/>
            </c:ext>
          </c:extLst>
        </c:ser>
        <c:ser>
          <c:idx val="1"/>
          <c:order val="1"/>
          <c:tx>
            <c:strRef>
              <c:f>'Totali i Qëllimit të Politikav '!$L$31</c:f>
              <c:strCache>
                <c:ptCount val="1"/>
                <c:pt idx="0">
                  <c:v>Kosto Kapitale</c:v>
                </c:pt>
              </c:strCache>
            </c:strRef>
          </c:tx>
          <c:spPr>
            <a:solidFill>
              <a:srgbClr val="ED7D31"/>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 i Qëllimit të Politikav '!$J$32:$J$34</c:f>
              <c:strCache>
                <c:ptCount val="3"/>
                <c:pt idx="0">
                  <c:v>Qëllimi i Politikës I</c:v>
                </c:pt>
                <c:pt idx="1">
                  <c:v>Qëllimi i Politikës II</c:v>
                </c:pt>
                <c:pt idx="2">
                  <c:v>Qëllimi i Politikës III</c:v>
                </c:pt>
              </c:strCache>
            </c:strRef>
          </c:cat>
          <c:val>
            <c:numRef>
              <c:f>'Totali i Qëllimit të Politikav '!$L$32:$L$34</c:f>
              <c:numCache>
                <c:formatCode>#,##0</c:formatCode>
                <c:ptCount val="3"/>
                <c:pt idx="0">
                  <c:v>1633079131</c:v>
                </c:pt>
                <c:pt idx="1">
                  <c:v>0</c:v>
                </c:pt>
                <c:pt idx="2">
                  <c:v>0</c:v>
                </c:pt>
              </c:numCache>
            </c:numRef>
          </c:val>
          <c:extLst>
            <c:ext xmlns:c16="http://schemas.microsoft.com/office/drawing/2014/chart" uri="{C3380CC4-5D6E-409C-BE32-E72D297353CC}">
              <c16:uniqueId val="{00000001-6A1C-42D3-B41C-F2E4F4479BA2}"/>
            </c:ext>
          </c:extLst>
        </c:ser>
        <c:dLbls>
          <c:showLegendKey val="0"/>
          <c:showVal val="0"/>
          <c:showCatName val="0"/>
          <c:showSerName val="0"/>
          <c:showPercent val="0"/>
          <c:showBubbleSize val="0"/>
        </c:dLbls>
        <c:gapWidth val="55"/>
        <c:overlap val="100"/>
        <c:axId val="199270784"/>
        <c:axId val="199272320"/>
      </c:barChart>
      <c:catAx>
        <c:axId val="19927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9272320"/>
        <c:crosses val="autoZero"/>
        <c:auto val="1"/>
        <c:lblAlgn val="ctr"/>
        <c:lblOffset val="100"/>
        <c:noMultiLvlLbl val="0"/>
      </c:catAx>
      <c:valAx>
        <c:axId val="199272320"/>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9270784"/>
        <c:crosses val="autoZero"/>
        <c:crossBetween val="between"/>
      </c:valAx>
      <c:spPr>
        <a:noFill/>
        <a:ln w="25400">
          <a:noFill/>
        </a:ln>
      </c:spPr>
    </c:plotArea>
    <c:legend>
      <c:legendPos val="r"/>
      <c:layout>
        <c:manualLayout>
          <c:xMode val="edge"/>
          <c:yMode val="edge"/>
          <c:x val="0.89524647887323927"/>
          <c:y val="0.49748743718592997"/>
          <c:w val="9.9471830985915513E-2"/>
          <c:h val="7.035175879396984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theme="9" tint="-0.249977111117893"/>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theme="9" tint="-0.249977111117893"/>
  </sheetPr>
  <sheetViews>
    <sheetView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324975" cy="60864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24975" cy="60864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24975" cy="60864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C154"/>
  <sheetViews>
    <sheetView topLeftCell="F1" zoomScale="140" zoomScaleNormal="140" zoomScaleSheetLayoutView="87" workbookViewId="0">
      <pane ySplit="8" topLeftCell="A145" activePane="bottomLeft" state="frozen"/>
      <selection pane="bottomLeft" activeCell="O86" sqref="O86"/>
    </sheetView>
  </sheetViews>
  <sheetFormatPr defaultColWidth="8.85546875" defaultRowHeight="11.25" x14ac:dyDescent="0.2"/>
  <cols>
    <col min="1" max="1" width="2.42578125" style="78" customWidth="1"/>
    <col min="2" max="2" width="6" style="79" customWidth="1"/>
    <col min="3" max="3" width="33" style="78" customWidth="1"/>
    <col min="4" max="4" width="14.7109375" style="78" hidden="1" customWidth="1"/>
    <col min="5" max="5" width="10.28515625" style="78" customWidth="1"/>
    <col min="6" max="6" width="10.42578125" style="81" customWidth="1"/>
    <col min="7" max="7" width="12" style="81" customWidth="1"/>
    <col min="8" max="8" width="9.5703125" style="82" customWidth="1"/>
    <col min="9" max="9" width="8.5703125" style="82" customWidth="1"/>
    <col min="10" max="10" width="13.7109375" style="83" customWidth="1"/>
    <col min="11" max="11" width="9.7109375" style="83" customWidth="1"/>
    <col min="12" max="13" width="10.42578125" style="84" customWidth="1"/>
    <col min="14" max="14" width="8.85546875" style="84" customWidth="1"/>
    <col min="15" max="15" width="11.140625" style="84" customWidth="1"/>
    <col min="16" max="16" width="10.5703125" style="84" customWidth="1"/>
    <col min="17" max="17" width="9.42578125" style="84" customWidth="1"/>
    <col min="18" max="18" width="10" style="84" customWidth="1"/>
    <col min="19" max="19" width="12" style="84" customWidth="1"/>
    <col min="20" max="20" width="10.7109375" style="84" customWidth="1"/>
    <col min="21" max="22" width="14.140625" style="84" customWidth="1"/>
    <col min="23" max="23" width="12.5703125" style="84" customWidth="1"/>
    <col min="24" max="24" width="13.140625" style="84" customWidth="1"/>
    <col min="25" max="25" width="12.7109375" style="84" customWidth="1"/>
    <col min="26" max="26" width="9.5703125" style="84" customWidth="1"/>
    <col min="27" max="27" width="10.28515625" style="84" customWidth="1"/>
    <col min="28" max="28" width="12.7109375" style="84" customWidth="1"/>
    <col min="29" max="29" width="15.140625" style="84" customWidth="1"/>
    <col min="30" max="16384" width="8.85546875" style="78"/>
  </cols>
  <sheetData>
    <row r="1" spans="2:29" ht="12" thickBot="1" x14ac:dyDescent="0.25">
      <c r="C1" s="80"/>
      <c r="D1" s="80"/>
      <c r="E1" s="80"/>
      <c r="F1" s="79"/>
    </row>
    <row r="2" spans="2:29" ht="27.75" customHeight="1" thickBot="1" x14ac:dyDescent="0.25">
      <c r="B2" s="222" t="s">
        <v>103</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4"/>
    </row>
    <row r="3" spans="2:29" ht="28.5" customHeight="1" thickBot="1" x14ac:dyDescent="0.25">
      <c r="B3" s="225" t="s">
        <v>55</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7"/>
    </row>
    <row r="4" spans="2:29" ht="23.25" customHeight="1" thickBot="1" x14ac:dyDescent="0.25">
      <c r="B4" s="85"/>
      <c r="C4" s="86"/>
      <c r="D4" s="86"/>
      <c r="E4" s="86"/>
      <c r="F4" s="226" t="s">
        <v>104</v>
      </c>
      <c r="G4" s="226"/>
      <c r="H4" s="226"/>
      <c r="I4" s="226"/>
      <c r="J4" s="226"/>
      <c r="K4" s="226"/>
      <c r="L4" s="226"/>
      <c r="M4" s="226"/>
      <c r="N4" s="226"/>
      <c r="O4" s="226"/>
      <c r="P4" s="226"/>
      <c r="Q4" s="226"/>
      <c r="R4" s="226"/>
      <c r="S4" s="226"/>
      <c r="T4" s="226"/>
      <c r="U4" s="226"/>
      <c r="V4" s="226"/>
      <c r="W4" s="226"/>
      <c r="X4" s="226"/>
      <c r="Y4" s="226"/>
      <c r="Z4" s="226"/>
      <c r="AA4" s="226"/>
      <c r="AB4" s="226"/>
      <c r="AC4" s="87"/>
    </row>
    <row r="5" spans="2:29" ht="30" customHeight="1" thickBot="1" x14ac:dyDescent="0.25">
      <c r="B5" s="225" t="s">
        <v>188</v>
      </c>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7"/>
    </row>
    <row r="6" spans="2:29" s="88" customFormat="1" ht="30.75" customHeight="1" thickBot="1" x14ac:dyDescent="0.25">
      <c r="B6" s="251" t="s">
        <v>0</v>
      </c>
      <c r="C6" s="248" t="s">
        <v>52</v>
      </c>
      <c r="D6" s="248" t="s">
        <v>1</v>
      </c>
      <c r="E6" s="89" t="s">
        <v>53</v>
      </c>
      <c r="F6" s="263" t="s">
        <v>54</v>
      </c>
      <c r="G6" s="265"/>
      <c r="H6" s="263" t="s">
        <v>64</v>
      </c>
      <c r="I6" s="264"/>
      <c r="J6" s="257" t="s">
        <v>67</v>
      </c>
      <c r="K6" s="258"/>
      <c r="L6" s="259"/>
      <c r="M6" s="257" t="s">
        <v>68</v>
      </c>
      <c r="N6" s="258"/>
      <c r="O6" s="259"/>
      <c r="P6" s="257" t="s">
        <v>69</v>
      </c>
      <c r="Q6" s="258"/>
      <c r="R6" s="259"/>
      <c r="S6" s="257" t="s">
        <v>136</v>
      </c>
      <c r="T6" s="258"/>
      <c r="U6" s="259"/>
      <c r="V6" s="253" t="s">
        <v>51</v>
      </c>
      <c r="W6" s="254"/>
      <c r="X6" s="254"/>
      <c r="Y6" s="254"/>
      <c r="Z6" s="254"/>
      <c r="AA6" s="254"/>
      <c r="AB6" s="255"/>
      <c r="AC6" s="239" t="s">
        <v>61</v>
      </c>
    </row>
    <row r="7" spans="2:29" s="88" customFormat="1" ht="24" customHeight="1" thickBot="1" x14ac:dyDescent="0.25">
      <c r="B7" s="220"/>
      <c r="C7" s="235"/>
      <c r="D7" s="235"/>
      <c r="E7" s="199" t="s">
        <v>56</v>
      </c>
      <c r="F7" s="211" t="s">
        <v>57</v>
      </c>
      <c r="G7" s="211" t="s">
        <v>58</v>
      </c>
      <c r="H7" s="199" t="s">
        <v>59</v>
      </c>
      <c r="I7" s="244" t="s">
        <v>60</v>
      </c>
      <c r="J7" s="260"/>
      <c r="K7" s="261"/>
      <c r="L7" s="262"/>
      <c r="M7" s="260"/>
      <c r="N7" s="261"/>
      <c r="O7" s="262"/>
      <c r="P7" s="260"/>
      <c r="Q7" s="261"/>
      <c r="R7" s="262"/>
      <c r="S7" s="260"/>
      <c r="T7" s="261"/>
      <c r="U7" s="262"/>
      <c r="V7" s="253" t="s">
        <v>243</v>
      </c>
      <c r="W7" s="254"/>
      <c r="X7" s="255"/>
      <c r="Y7" s="253" t="s">
        <v>152</v>
      </c>
      <c r="Z7" s="254"/>
      <c r="AA7" s="254"/>
      <c r="AB7" s="255"/>
      <c r="AC7" s="256"/>
    </row>
    <row r="8" spans="2:29" ht="39.75" customHeight="1" thickBot="1" x14ac:dyDescent="0.25">
      <c r="B8" s="252"/>
      <c r="C8" s="246"/>
      <c r="D8" s="246"/>
      <c r="E8" s="246"/>
      <c r="F8" s="247"/>
      <c r="G8" s="247"/>
      <c r="H8" s="246"/>
      <c r="I8" s="245"/>
      <c r="J8" s="90" t="s">
        <v>33</v>
      </c>
      <c r="K8" s="91" t="s">
        <v>34</v>
      </c>
      <c r="L8" s="92" t="s">
        <v>37</v>
      </c>
      <c r="M8" s="93" t="s">
        <v>33</v>
      </c>
      <c r="N8" s="94" t="s">
        <v>34</v>
      </c>
      <c r="O8" s="95" t="s">
        <v>37</v>
      </c>
      <c r="P8" s="93" t="s">
        <v>33</v>
      </c>
      <c r="Q8" s="94" t="s">
        <v>34</v>
      </c>
      <c r="R8" s="95" t="s">
        <v>37</v>
      </c>
      <c r="S8" s="93" t="s">
        <v>33</v>
      </c>
      <c r="T8" s="94" t="s">
        <v>34</v>
      </c>
      <c r="U8" s="95" t="s">
        <v>37</v>
      </c>
      <c r="V8" s="90" t="s">
        <v>33</v>
      </c>
      <c r="W8" s="91" t="s">
        <v>34</v>
      </c>
      <c r="X8" s="92" t="s">
        <v>35</v>
      </c>
      <c r="Y8" s="93" t="s">
        <v>33</v>
      </c>
      <c r="Z8" s="96" t="s">
        <v>34</v>
      </c>
      <c r="AA8" s="95" t="s">
        <v>65</v>
      </c>
      <c r="AB8" s="95" t="s">
        <v>66</v>
      </c>
      <c r="AC8" s="91"/>
    </row>
    <row r="9" spans="2:29" ht="34.5" customHeight="1" x14ac:dyDescent="0.2">
      <c r="B9" s="97">
        <v>1.1000000000000001</v>
      </c>
      <c r="C9" s="249" t="s">
        <v>142</v>
      </c>
      <c r="D9" s="250"/>
      <c r="E9" s="98"/>
      <c r="F9" s="99"/>
      <c r="G9" s="99"/>
      <c r="H9" s="89">
        <v>2023</v>
      </c>
      <c r="I9" s="89">
        <v>2025</v>
      </c>
      <c r="J9" s="100"/>
      <c r="K9" s="100"/>
      <c r="L9" s="101"/>
      <c r="M9" s="101"/>
      <c r="N9" s="101"/>
      <c r="O9" s="101"/>
      <c r="P9" s="101"/>
      <c r="Q9" s="101"/>
      <c r="R9" s="101"/>
      <c r="S9" s="101"/>
      <c r="T9" s="101"/>
      <c r="U9" s="101"/>
      <c r="V9" s="101"/>
      <c r="W9" s="101"/>
      <c r="X9" s="101"/>
      <c r="Y9" s="101"/>
      <c r="Z9" s="101"/>
      <c r="AA9" s="101"/>
      <c r="AB9" s="101"/>
      <c r="AC9" s="102"/>
    </row>
    <row r="10" spans="2:29" ht="27" customHeight="1" x14ac:dyDescent="0.2">
      <c r="B10" s="103"/>
      <c r="C10" s="104" t="s">
        <v>201</v>
      </c>
      <c r="D10" s="105"/>
      <c r="E10" s="105"/>
      <c r="F10" s="106"/>
      <c r="G10" s="106"/>
      <c r="H10" s="106"/>
      <c r="I10" s="106"/>
      <c r="J10" s="107"/>
      <c r="K10" s="107"/>
      <c r="L10" s="108"/>
      <c r="M10" s="108"/>
      <c r="N10" s="108"/>
      <c r="O10" s="108"/>
      <c r="P10" s="108"/>
      <c r="Q10" s="108"/>
      <c r="R10" s="108"/>
      <c r="S10" s="108"/>
      <c r="T10" s="108"/>
      <c r="U10" s="108"/>
      <c r="V10" s="108"/>
      <c r="W10" s="108"/>
      <c r="X10" s="108"/>
      <c r="Y10" s="108"/>
      <c r="Z10" s="108"/>
      <c r="AA10" s="108"/>
      <c r="AB10" s="108"/>
      <c r="AC10" s="109"/>
    </row>
    <row r="11" spans="2:29" s="88" customFormat="1" ht="43.5" customHeight="1" x14ac:dyDescent="0.2">
      <c r="B11" s="103" t="s">
        <v>2</v>
      </c>
      <c r="C11" s="105" t="s">
        <v>247</v>
      </c>
      <c r="D11" s="110"/>
      <c r="E11" s="106" t="s">
        <v>339</v>
      </c>
      <c r="F11" s="106" t="s">
        <v>108</v>
      </c>
      <c r="G11" s="106" t="s">
        <v>107</v>
      </c>
      <c r="H11" s="111">
        <v>2023</v>
      </c>
      <c r="I11" s="111">
        <v>2025</v>
      </c>
      <c r="J11" s="107">
        <v>136395500</v>
      </c>
      <c r="K11" s="107">
        <v>0</v>
      </c>
      <c r="L11" s="108">
        <f>J11+K11</f>
        <v>136395500</v>
      </c>
      <c r="M11" s="107">
        <v>136395500</v>
      </c>
      <c r="N11" s="107">
        <v>0</v>
      </c>
      <c r="O11" s="108">
        <f>M11+N11</f>
        <v>136395500</v>
      </c>
      <c r="P11" s="107">
        <v>136395500</v>
      </c>
      <c r="Q11" s="107">
        <v>0</v>
      </c>
      <c r="R11" s="108">
        <f>P11+Q11</f>
        <v>136395500</v>
      </c>
      <c r="S11" s="108">
        <f>J11+M11+P11</f>
        <v>409186500</v>
      </c>
      <c r="T11" s="108">
        <f>K11+N11+Q11</f>
        <v>0</v>
      </c>
      <c r="U11" s="108">
        <f>S11+T11</f>
        <v>409186500</v>
      </c>
      <c r="V11" s="108">
        <f>J11+M11+P11</f>
        <v>409186500</v>
      </c>
      <c r="W11" s="108">
        <f>K11+N11+Q11</f>
        <v>0</v>
      </c>
      <c r="X11" s="108">
        <f>V11+W11</f>
        <v>409186500</v>
      </c>
      <c r="Y11" s="108">
        <v>0</v>
      </c>
      <c r="Z11" s="108">
        <v>0</v>
      </c>
      <c r="AA11" s="108"/>
      <c r="AB11" s="108">
        <f>Y11+Z11</f>
        <v>0</v>
      </c>
      <c r="AC11" s="109">
        <f>U11-X11-AB11</f>
        <v>0</v>
      </c>
    </row>
    <row r="12" spans="2:29" s="88" customFormat="1" ht="45" x14ac:dyDescent="0.2">
      <c r="B12" s="103" t="s">
        <v>291</v>
      </c>
      <c r="C12" s="112" t="s">
        <v>273</v>
      </c>
      <c r="D12" s="110"/>
      <c r="E12" s="106" t="s">
        <v>339</v>
      </c>
      <c r="F12" s="106" t="s">
        <v>76</v>
      </c>
      <c r="G12" s="106" t="s">
        <v>76</v>
      </c>
      <c r="H12" s="111">
        <v>2023</v>
      </c>
      <c r="I12" s="111">
        <v>2025</v>
      </c>
      <c r="J12" s="107">
        <v>27279100</v>
      </c>
      <c r="K12" s="107">
        <v>0</v>
      </c>
      <c r="L12" s="108">
        <f>J12+K12</f>
        <v>27279100</v>
      </c>
      <c r="M12" s="107">
        <f>J12</f>
        <v>27279100</v>
      </c>
      <c r="N12" s="107">
        <v>0</v>
      </c>
      <c r="O12" s="108">
        <f t="shared" ref="O12:O17" si="0">M12+N12</f>
        <v>27279100</v>
      </c>
      <c r="P12" s="107">
        <f>M12</f>
        <v>27279100</v>
      </c>
      <c r="Q12" s="107">
        <v>0</v>
      </c>
      <c r="R12" s="108">
        <f t="shared" ref="R12:R17" si="1">P12+Q12</f>
        <v>27279100</v>
      </c>
      <c r="S12" s="108">
        <f t="shared" ref="S12:S15" si="2">J12+M12+P12</f>
        <v>81837300</v>
      </c>
      <c r="T12" s="108">
        <f t="shared" ref="T12:T15" si="3">K12+N12+Q12</f>
        <v>0</v>
      </c>
      <c r="U12" s="108">
        <f t="shared" ref="U12:U15" si="4">S12+T12</f>
        <v>81837300</v>
      </c>
      <c r="V12" s="108">
        <f t="shared" ref="V12:V15" si="5">J12+M12+P12</f>
        <v>81837300</v>
      </c>
      <c r="W12" s="108">
        <f t="shared" ref="W12:W17" si="6">K12+N12+Q12</f>
        <v>0</v>
      </c>
      <c r="X12" s="108">
        <f t="shared" ref="X12:X17" si="7">V12+W12</f>
        <v>81837300</v>
      </c>
      <c r="Y12" s="108">
        <v>0</v>
      </c>
      <c r="Z12" s="108">
        <v>0</v>
      </c>
      <c r="AA12" s="108"/>
      <c r="AB12" s="108">
        <f t="shared" ref="AB12:AB17" si="8">Y12+Z12</f>
        <v>0</v>
      </c>
      <c r="AC12" s="109">
        <f t="shared" ref="AC12:AC17" si="9">U12-X12-AB12</f>
        <v>0</v>
      </c>
    </row>
    <row r="13" spans="2:29" s="88" customFormat="1" ht="67.5" customHeight="1" x14ac:dyDescent="0.2">
      <c r="B13" s="103" t="s">
        <v>292</v>
      </c>
      <c r="C13" s="105" t="s">
        <v>446</v>
      </c>
      <c r="D13" s="169"/>
      <c r="E13" s="106" t="s">
        <v>339</v>
      </c>
      <c r="F13" s="106" t="s">
        <v>76</v>
      </c>
      <c r="G13" s="106" t="s">
        <v>315</v>
      </c>
      <c r="H13" s="111">
        <v>2023</v>
      </c>
      <c r="I13" s="111">
        <v>2025</v>
      </c>
      <c r="J13" s="107">
        <v>8839970</v>
      </c>
      <c r="K13" s="107">
        <v>0</v>
      </c>
      <c r="L13" s="108">
        <f>J13+K13</f>
        <v>8839970</v>
      </c>
      <c r="M13" s="107">
        <f t="shared" ref="M13:M15" si="10">J13</f>
        <v>8839970</v>
      </c>
      <c r="N13" s="107">
        <v>0</v>
      </c>
      <c r="O13" s="108">
        <f t="shared" si="0"/>
        <v>8839970</v>
      </c>
      <c r="P13" s="107">
        <f t="shared" ref="P13:P15" si="11">M13</f>
        <v>8839970</v>
      </c>
      <c r="Q13" s="107">
        <v>0</v>
      </c>
      <c r="R13" s="108">
        <f t="shared" si="1"/>
        <v>8839970</v>
      </c>
      <c r="S13" s="108">
        <f t="shared" si="2"/>
        <v>26519910</v>
      </c>
      <c r="T13" s="108">
        <f t="shared" si="3"/>
        <v>0</v>
      </c>
      <c r="U13" s="108">
        <f t="shared" si="4"/>
        <v>26519910</v>
      </c>
      <c r="V13" s="108">
        <f t="shared" si="5"/>
        <v>26519910</v>
      </c>
      <c r="W13" s="108">
        <f t="shared" si="6"/>
        <v>0</v>
      </c>
      <c r="X13" s="108">
        <f t="shared" si="7"/>
        <v>26519910</v>
      </c>
      <c r="Y13" s="108">
        <v>0</v>
      </c>
      <c r="Z13" s="108">
        <v>0</v>
      </c>
      <c r="AA13" s="108"/>
      <c r="AB13" s="108">
        <f t="shared" si="8"/>
        <v>0</v>
      </c>
      <c r="AC13" s="109">
        <f t="shared" si="9"/>
        <v>0</v>
      </c>
    </row>
    <row r="14" spans="2:29" s="113" customFormat="1" ht="50.25" customHeight="1" x14ac:dyDescent="0.15">
      <c r="B14" s="103" t="s">
        <v>72</v>
      </c>
      <c r="C14" s="105" t="s">
        <v>311</v>
      </c>
      <c r="D14" s="110"/>
      <c r="E14" s="106" t="s">
        <v>339</v>
      </c>
      <c r="F14" s="106" t="s">
        <v>76</v>
      </c>
      <c r="G14" s="106" t="s">
        <v>287</v>
      </c>
      <c r="H14" s="111">
        <v>2023</v>
      </c>
      <c r="I14" s="111">
        <v>2025</v>
      </c>
      <c r="J14" s="108">
        <v>143789000</v>
      </c>
      <c r="K14" s="107">
        <v>0</v>
      </c>
      <c r="L14" s="108">
        <f>J14+K14</f>
        <v>143789000</v>
      </c>
      <c r="M14" s="107">
        <f t="shared" si="10"/>
        <v>143789000</v>
      </c>
      <c r="N14" s="107">
        <v>0</v>
      </c>
      <c r="O14" s="108">
        <f t="shared" si="0"/>
        <v>143789000</v>
      </c>
      <c r="P14" s="107">
        <f t="shared" si="11"/>
        <v>143789000</v>
      </c>
      <c r="Q14" s="107">
        <v>0</v>
      </c>
      <c r="R14" s="108">
        <f t="shared" si="1"/>
        <v>143789000</v>
      </c>
      <c r="S14" s="108">
        <f t="shared" si="2"/>
        <v>431367000</v>
      </c>
      <c r="T14" s="108">
        <f t="shared" si="3"/>
        <v>0</v>
      </c>
      <c r="U14" s="108">
        <f t="shared" si="4"/>
        <v>431367000</v>
      </c>
      <c r="V14" s="108">
        <f t="shared" si="5"/>
        <v>431367000</v>
      </c>
      <c r="W14" s="108">
        <f t="shared" si="6"/>
        <v>0</v>
      </c>
      <c r="X14" s="108">
        <f t="shared" si="7"/>
        <v>431367000</v>
      </c>
      <c r="Y14" s="108">
        <v>0</v>
      </c>
      <c r="Z14" s="108">
        <v>0</v>
      </c>
      <c r="AA14" s="108"/>
      <c r="AB14" s="108">
        <f t="shared" si="8"/>
        <v>0</v>
      </c>
      <c r="AC14" s="109">
        <f t="shared" si="9"/>
        <v>0</v>
      </c>
    </row>
    <row r="15" spans="2:29" s="88" customFormat="1" ht="33.75" customHeight="1" x14ac:dyDescent="0.2">
      <c r="B15" s="103" t="s">
        <v>73</v>
      </c>
      <c r="C15" s="122" t="s">
        <v>274</v>
      </c>
      <c r="D15" s="169"/>
      <c r="E15" s="106" t="s">
        <v>339</v>
      </c>
      <c r="F15" s="106" t="s">
        <v>76</v>
      </c>
      <c r="G15" s="106" t="s">
        <v>76</v>
      </c>
      <c r="H15" s="111">
        <v>2023</v>
      </c>
      <c r="I15" s="111">
        <v>2025</v>
      </c>
      <c r="J15" s="107">
        <v>18452716</v>
      </c>
      <c r="K15" s="107">
        <v>0</v>
      </c>
      <c r="L15" s="108">
        <f>J15+K15</f>
        <v>18452716</v>
      </c>
      <c r="M15" s="107">
        <f t="shared" si="10"/>
        <v>18452716</v>
      </c>
      <c r="N15" s="107">
        <v>0</v>
      </c>
      <c r="O15" s="108">
        <f t="shared" si="0"/>
        <v>18452716</v>
      </c>
      <c r="P15" s="107">
        <f t="shared" si="11"/>
        <v>18452716</v>
      </c>
      <c r="Q15" s="107">
        <v>0</v>
      </c>
      <c r="R15" s="108">
        <f t="shared" si="1"/>
        <v>18452716</v>
      </c>
      <c r="S15" s="108">
        <f t="shared" si="2"/>
        <v>55358148</v>
      </c>
      <c r="T15" s="108">
        <f t="shared" si="3"/>
        <v>0</v>
      </c>
      <c r="U15" s="108">
        <f t="shared" si="4"/>
        <v>55358148</v>
      </c>
      <c r="V15" s="108">
        <f t="shared" si="5"/>
        <v>55358148</v>
      </c>
      <c r="W15" s="108">
        <f t="shared" si="6"/>
        <v>0</v>
      </c>
      <c r="X15" s="108">
        <f t="shared" si="7"/>
        <v>55358148</v>
      </c>
      <c r="Y15" s="108">
        <v>0</v>
      </c>
      <c r="Z15" s="108">
        <v>0</v>
      </c>
      <c r="AA15" s="108"/>
      <c r="AB15" s="108">
        <f t="shared" si="8"/>
        <v>0</v>
      </c>
      <c r="AC15" s="109">
        <f t="shared" si="9"/>
        <v>0</v>
      </c>
    </row>
    <row r="16" spans="2:29" s="88" customFormat="1" ht="40.5" customHeight="1" x14ac:dyDescent="0.2">
      <c r="B16" s="103" t="s">
        <v>74</v>
      </c>
      <c r="C16" s="122" t="s">
        <v>240</v>
      </c>
      <c r="D16" s="169"/>
      <c r="E16" s="106" t="s">
        <v>392</v>
      </c>
      <c r="F16" s="106" t="s">
        <v>76</v>
      </c>
      <c r="G16" s="106" t="s">
        <v>412</v>
      </c>
      <c r="H16" s="111">
        <v>2023</v>
      </c>
      <c r="I16" s="111">
        <v>2025</v>
      </c>
      <c r="J16" s="107">
        <v>131452000</v>
      </c>
      <c r="K16" s="107">
        <v>0</v>
      </c>
      <c r="L16" s="108">
        <f t="shared" ref="L16" si="12">J16+K16</f>
        <v>131452000</v>
      </c>
      <c r="M16" s="107">
        <f>J16</f>
        <v>131452000</v>
      </c>
      <c r="N16" s="107">
        <v>0</v>
      </c>
      <c r="O16" s="108">
        <f t="shared" ref="O16" si="13">M16+N16</f>
        <v>131452000</v>
      </c>
      <c r="P16" s="107">
        <f>M16</f>
        <v>131452000</v>
      </c>
      <c r="Q16" s="107">
        <v>0</v>
      </c>
      <c r="R16" s="108">
        <f t="shared" ref="R16" si="14">P16+Q16</f>
        <v>131452000</v>
      </c>
      <c r="S16" s="108">
        <f t="shared" ref="S16" si="15">J16+M16+P16</f>
        <v>394356000</v>
      </c>
      <c r="T16" s="108">
        <f t="shared" ref="T16" si="16">K16+N16+Q16</f>
        <v>0</v>
      </c>
      <c r="U16" s="108">
        <f t="shared" ref="U16" si="17">S16+T16</f>
        <v>394356000</v>
      </c>
      <c r="V16" s="108">
        <f>J16+M16+P16</f>
        <v>394356000</v>
      </c>
      <c r="W16" s="108">
        <f t="shared" ref="W16" si="18">K16+N16+Q16</f>
        <v>0</v>
      </c>
      <c r="X16" s="108">
        <f t="shared" ref="X16" si="19">V16+W16</f>
        <v>394356000</v>
      </c>
      <c r="Y16" s="108">
        <v>0</v>
      </c>
      <c r="Z16" s="108">
        <v>0</v>
      </c>
      <c r="AA16" s="108"/>
      <c r="AB16" s="108">
        <f t="shared" ref="AB16" si="20">Y16+Z16</f>
        <v>0</v>
      </c>
      <c r="AC16" s="109">
        <f t="shared" ref="AC16" si="21">U16-X16-AB16</f>
        <v>0</v>
      </c>
    </row>
    <row r="17" spans="2:29" s="88" customFormat="1" ht="72.75" customHeight="1" x14ac:dyDescent="0.2">
      <c r="B17" s="103" t="s">
        <v>75</v>
      </c>
      <c r="C17" s="112" t="s">
        <v>447</v>
      </c>
      <c r="D17" s="110"/>
      <c r="E17" s="106" t="s">
        <v>398</v>
      </c>
      <c r="F17" s="106" t="s">
        <v>71</v>
      </c>
      <c r="G17" s="106" t="s">
        <v>443</v>
      </c>
      <c r="H17" s="111">
        <v>2023</v>
      </c>
      <c r="I17" s="111">
        <v>2024</v>
      </c>
      <c r="J17" s="107">
        <v>215000</v>
      </c>
      <c r="K17" s="107">
        <v>0</v>
      </c>
      <c r="L17" s="108">
        <f t="shared" ref="L17" si="22">J17+K17</f>
        <v>215000</v>
      </c>
      <c r="M17" s="107">
        <v>215000</v>
      </c>
      <c r="N17" s="107">
        <v>0</v>
      </c>
      <c r="O17" s="108">
        <f t="shared" si="0"/>
        <v>215000</v>
      </c>
      <c r="P17" s="107">
        <v>215000</v>
      </c>
      <c r="Q17" s="107">
        <v>0</v>
      </c>
      <c r="R17" s="108">
        <f t="shared" si="1"/>
        <v>215000</v>
      </c>
      <c r="S17" s="108">
        <f>J17+M17+P17</f>
        <v>645000</v>
      </c>
      <c r="T17" s="108">
        <f>K17+N17+Q17</f>
        <v>0</v>
      </c>
      <c r="U17" s="108">
        <f>S17+T17</f>
        <v>645000</v>
      </c>
      <c r="V17" s="108">
        <f>J17+M17+P17</f>
        <v>645000</v>
      </c>
      <c r="W17" s="108">
        <f t="shared" si="6"/>
        <v>0</v>
      </c>
      <c r="X17" s="108">
        <f t="shared" si="7"/>
        <v>645000</v>
      </c>
      <c r="Y17" s="108">
        <v>0</v>
      </c>
      <c r="Z17" s="108">
        <v>0</v>
      </c>
      <c r="AA17" s="108"/>
      <c r="AB17" s="108">
        <f t="shared" si="8"/>
        <v>0</v>
      </c>
      <c r="AC17" s="109">
        <f t="shared" si="9"/>
        <v>0</v>
      </c>
    </row>
    <row r="18" spans="2:29" ht="33" customHeight="1" x14ac:dyDescent="0.2">
      <c r="B18" s="116"/>
      <c r="C18" s="117" t="s">
        <v>70</v>
      </c>
      <c r="D18" s="118"/>
      <c r="E18" s="118"/>
      <c r="F18" s="119"/>
      <c r="G18" s="119"/>
      <c r="H18" s="119"/>
      <c r="I18" s="119"/>
      <c r="J18" s="120">
        <f t="shared" ref="J18:Z18" si="23">SUM(J11:J17)</f>
        <v>466423286</v>
      </c>
      <c r="K18" s="120">
        <f t="shared" si="23"/>
        <v>0</v>
      </c>
      <c r="L18" s="120">
        <f t="shared" si="23"/>
        <v>466423286</v>
      </c>
      <c r="M18" s="120">
        <f t="shared" si="23"/>
        <v>466423286</v>
      </c>
      <c r="N18" s="120">
        <f t="shared" si="23"/>
        <v>0</v>
      </c>
      <c r="O18" s="120">
        <f t="shared" si="23"/>
        <v>466423286</v>
      </c>
      <c r="P18" s="120">
        <f t="shared" si="23"/>
        <v>466423286</v>
      </c>
      <c r="Q18" s="120">
        <f t="shared" si="23"/>
        <v>0</v>
      </c>
      <c r="R18" s="120">
        <f t="shared" si="23"/>
        <v>466423286</v>
      </c>
      <c r="S18" s="120">
        <f t="shared" si="23"/>
        <v>1399269858</v>
      </c>
      <c r="T18" s="120">
        <f t="shared" si="23"/>
        <v>0</v>
      </c>
      <c r="U18" s="120">
        <f t="shared" si="23"/>
        <v>1399269858</v>
      </c>
      <c r="V18" s="120">
        <f t="shared" si="23"/>
        <v>1399269858</v>
      </c>
      <c r="W18" s="120">
        <f t="shared" si="23"/>
        <v>0</v>
      </c>
      <c r="X18" s="120">
        <f t="shared" si="23"/>
        <v>1399269858</v>
      </c>
      <c r="Y18" s="120">
        <f t="shared" si="23"/>
        <v>0</v>
      </c>
      <c r="Z18" s="120">
        <f t="shared" si="23"/>
        <v>0</v>
      </c>
      <c r="AA18" s="120"/>
      <c r="AB18" s="120">
        <f>SUM(AB11:AB17)</f>
        <v>0</v>
      </c>
      <c r="AC18" s="120">
        <f>SUM(AC11:AC17)</f>
        <v>0</v>
      </c>
    </row>
    <row r="19" spans="2:29" s="88" customFormat="1" ht="50.25" customHeight="1" x14ac:dyDescent="0.2">
      <c r="B19" s="103">
        <v>1.2</v>
      </c>
      <c r="C19" s="233" t="s">
        <v>143</v>
      </c>
      <c r="D19" s="234"/>
      <c r="E19" s="105"/>
      <c r="F19" s="111" t="s">
        <v>57</v>
      </c>
      <c r="G19" s="111" t="s">
        <v>58</v>
      </c>
      <c r="H19" s="111" t="s">
        <v>123</v>
      </c>
      <c r="I19" s="111" t="s">
        <v>60</v>
      </c>
      <c r="J19" s="107"/>
      <c r="K19" s="107"/>
      <c r="L19" s="108"/>
      <c r="M19" s="108"/>
      <c r="N19" s="108"/>
      <c r="O19" s="108"/>
      <c r="P19" s="108"/>
      <c r="Q19" s="108"/>
      <c r="R19" s="108"/>
      <c r="S19" s="108"/>
      <c r="T19" s="108"/>
      <c r="U19" s="108"/>
      <c r="V19" s="108"/>
      <c r="W19" s="108"/>
      <c r="X19" s="108"/>
      <c r="Y19" s="108"/>
      <c r="Z19" s="108"/>
      <c r="AA19" s="108"/>
      <c r="AB19" s="108"/>
      <c r="AC19" s="109"/>
    </row>
    <row r="20" spans="2:29" s="88" customFormat="1" ht="69.75" customHeight="1" x14ac:dyDescent="0.2">
      <c r="B20" s="103" t="s">
        <v>293</v>
      </c>
      <c r="C20" s="105" t="s">
        <v>321</v>
      </c>
      <c r="D20" s="110"/>
      <c r="E20" s="106" t="s">
        <v>339</v>
      </c>
      <c r="F20" s="106" t="s">
        <v>191</v>
      </c>
      <c r="G20" s="183" t="s">
        <v>391</v>
      </c>
      <c r="H20" s="111">
        <v>2023</v>
      </c>
      <c r="I20" s="111">
        <v>2025</v>
      </c>
      <c r="J20" s="107">
        <v>546483000</v>
      </c>
      <c r="K20" s="107">
        <v>0</v>
      </c>
      <c r="L20" s="108">
        <f t="shared" ref="L20:L26" si="24">J20+K20</f>
        <v>546483000</v>
      </c>
      <c r="M20" s="107">
        <v>546483000</v>
      </c>
      <c r="N20" s="107">
        <v>0</v>
      </c>
      <c r="O20" s="108">
        <f t="shared" ref="O20:O26" si="25">M20+N20</f>
        <v>546483000</v>
      </c>
      <c r="P20" s="107">
        <v>546483000</v>
      </c>
      <c r="Q20" s="107">
        <v>0</v>
      </c>
      <c r="R20" s="108">
        <f t="shared" ref="R20:R26" si="26">P20+Q20</f>
        <v>546483000</v>
      </c>
      <c r="S20" s="108">
        <f>J20+M20+P20</f>
        <v>1639449000</v>
      </c>
      <c r="T20" s="108">
        <f>K20+N20+Q20</f>
        <v>0</v>
      </c>
      <c r="U20" s="108">
        <f>S20+T20</f>
        <v>1639449000</v>
      </c>
      <c r="V20" s="108">
        <f>J20+M20+P20</f>
        <v>1639449000</v>
      </c>
      <c r="W20" s="108">
        <f t="shared" ref="W20" si="27">K20+N20+Q20</f>
        <v>0</v>
      </c>
      <c r="X20" s="108">
        <f t="shared" ref="X20" si="28">V20+W20</f>
        <v>1639449000</v>
      </c>
      <c r="Y20" s="108">
        <v>0</v>
      </c>
      <c r="Z20" s="108">
        <v>0</v>
      </c>
      <c r="AA20" s="108"/>
      <c r="AB20" s="108">
        <f>Y20+Z20</f>
        <v>0</v>
      </c>
      <c r="AC20" s="109">
        <f>U20-X20-AB20</f>
        <v>0</v>
      </c>
    </row>
    <row r="21" spans="2:29" s="88" customFormat="1" ht="56.25" customHeight="1" x14ac:dyDescent="0.2">
      <c r="B21" s="103" t="s">
        <v>3</v>
      </c>
      <c r="C21" s="105" t="s">
        <v>275</v>
      </c>
      <c r="D21" s="110"/>
      <c r="E21" s="106" t="s">
        <v>365</v>
      </c>
      <c r="F21" s="106" t="s">
        <v>380</v>
      </c>
      <c r="G21" s="106" t="s">
        <v>414</v>
      </c>
      <c r="H21" s="111">
        <v>2023</v>
      </c>
      <c r="I21" s="111">
        <v>2025</v>
      </c>
      <c r="J21" s="182">
        <v>24010000</v>
      </c>
      <c r="K21" s="107">
        <v>0</v>
      </c>
      <c r="L21" s="108">
        <f t="shared" si="24"/>
        <v>24010000</v>
      </c>
      <c r="M21" s="182">
        <v>24010000</v>
      </c>
      <c r="N21" s="107">
        <v>0</v>
      </c>
      <c r="O21" s="108">
        <f t="shared" si="25"/>
        <v>24010000</v>
      </c>
      <c r="P21" s="182">
        <v>24010000</v>
      </c>
      <c r="Q21" s="107">
        <v>0</v>
      </c>
      <c r="R21" s="108">
        <f t="shared" si="26"/>
        <v>24010000</v>
      </c>
      <c r="S21" s="108">
        <f t="shared" ref="S21:S28" si="29">J21+M21+P21</f>
        <v>72030000</v>
      </c>
      <c r="T21" s="108">
        <f t="shared" ref="T21:T28" si="30">K21+N21+Q21</f>
        <v>0</v>
      </c>
      <c r="U21" s="108">
        <f t="shared" ref="U21:U28" si="31">S21+T21</f>
        <v>72030000</v>
      </c>
      <c r="V21" s="108">
        <f t="shared" ref="V21:V28" si="32">J21+M21+P21</f>
        <v>72030000</v>
      </c>
      <c r="W21" s="108">
        <f t="shared" ref="W21:W28" si="33">K21+N21+Q21</f>
        <v>0</v>
      </c>
      <c r="X21" s="108">
        <f t="shared" ref="X21:X28" si="34">V21+W21</f>
        <v>72030000</v>
      </c>
      <c r="Y21" s="108">
        <v>0</v>
      </c>
      <c r="Z21" s="108">
        <v>0</v>
      </c>
      <c r="AA21" s="108"/>
      <c r="AB21" s="108">
        <f t="shared" ref="AB21:AB26" si="35">Y21+Z21</f>
        <v>0</v>
      </c>
      <c r="AC21" s="109">
        <f t="shared" ref="AC21:AC27" si="36">U21-X21-AB21</f>
        <v>0</v>
      </c>
    </row>
    <row r="22" spans="2:29" s="88" customFormat="1" ht="63.75" customHeight="1" x14ac:dyDescent="0.2">
      <c r="B22" s="103" t="s">
        <v>4</v>
      </c>
      <c r="C22" s="105" t="s">
        <v>276</v>
      </c>
      <c r="D22" s="110"/>
      <c r="E22" s="106" t="s">
        <v>363</v>
      </c>
      <c r="F22" s="106" t="s">
        <v>109</v>
      </c>
      <c r="G22" s="106" t="s">
        <v>413</v>
      </c>
      <c r="H22" s="111">
        <v>2023</v>
      </c>
      <c r="I22" s="111">
        <v>2025</v>
      </c>
      <c r="J22" s="107">
        <v>85500000</v>
      </c>
      <c r="K22" s="107">
        <v>0</v>
      </c>
      <c r="L22" s="108">
        <f t="shared" si="24"/>
        <v>85500000</v>
      </c>
      <c r="M22" s="107">
        <v>85500000</v>
      </c>
      <c r="N22" s="107">
        <v>0</v>
      </c>
      <c r="O22" s="108">
        <f t="shared" si="25"/>
        <v>85500000</v>
      </c>
      <c r="P22" s="107">
        <v>85500000</v>
      </c>
      <c r="Q22" s="107">
        <v>0</v>
      </c>
      <c r="R22" s="108">
        <f t="shared" si="26"/>
        <v>85500000</v>
      </c>
      <c r="S22" s="108">
        <f t="shared" si="29"/>
        <v>256500000</v>
      </c>
      <c r="T22" s="108">
        <f t="shared" si="30"/>
        <v>0</v>
      </c>
      <c r="U22" s="108">
        <f t="shared" si="31"/>
        <v>256500000</v>
      </c>
      <c r="V22" s="108">
        <f t="shared" si="32"/>
        <v>256500000</v>
      </c>
      <c r="W22" s="108">
        <f t="shared" si="33"/>
        <v>0</v>
      </c>
      <c r="X22" s="108">
        <f t="shared" si="34"/>
        <v>256500000</v>
      </c>
      <c r="Y22" s="108">
        <v>0</v>
      </c>
      <c r="Z22" s="108">
        <v>0</v>
      </c>
      <c r="AA22" s="108"/>
      <c r="AB22" s="108">
        <f t="shared" si="35"/>
        <v>0</v>
      </c>
      <c r="AC22" s="109">
        <f t="shared" si="36"/>
        <v>0</v>
      </c>
    </row>
    <row r="23" spans="2:29" s="88" customFormat="1" ht="56.25" x14ac:dyDescent="0.2">
      <c r="B23" s="103" t="s">
        <v>294</v>
      </c>
      <c r="C23" s="122" t="s">
        <v>251</v>
      </c>
      <c r="D23" s="169"/>
      <c r="E23" s="106" t="s">
        <v>363</v>
      </c>
      <c r="F23" s="124" t="s">
        <v>80</v>
      </c>
      <c r="G23" s="106" t="s">
        <v>81</v>
      </c>
      <c r="H23" s="111">
        <v>2021</v>
      </c>
      <c r="I23" s="111">
        <v>2022</v>
      </c>
      <c r="J23" s="107">
        <v>68830000</v>
      </c>
      <c r="K23" s="107">
        <v>0</v>
      </c>
      <c r="L23" s="108">
        <f t="shared" si="24"/>
        <v>68830000</v>
      </c>
      <c r="M23" s="107">
        <v>68830000</v>
      </c>
      <c r="N23" s="107">
        <v>0</v>
      </c>
      <c r="O23" s="108">
        <f t="shared" si="25"/>
        <v>68830000</v>
      </c>
      <c r="P23" s="107">
        <v>68830000</v>
      </c>
      <c r="Q23" s="107">
        <v>0</v>
      </c>
      <c r="R23" s="108">
        <f t="shared" si="26"/>
        <v>68830000</v>
      </c>
      <c r="S23" s="108">
        <f t="shared" si="29"/>
        <v>206490000</v>
      </c>
      <c r="T23" s="108">
        <f t="shared" si="30"/>
        <v>0</v>
      </c>
      <c r="U23" s="108">
        <f t="shared" si="31"/>
        <v>206490000</v>
      </c>
      <c r="V23" s="108">
        <f t="shared" si="32"/>
        <v>206490000</v>
      </c>
      <c r="W23" s="108">
        <f t="shared" si="33"/>
        <v>0</v>
      </c>
      <c r="X23" s="108">
        <f t="shared" si="34"/>
        <v>206490000</v>
      </c>
      <c r="Y23" s="108">
        <v>0</v>
      </c>
      <c r="Z23" s="108">
        <v>0</v>
      </c>
      <c r="AA23" s="108"/>
      <c r="AB23" s="108">
        <f t="shared" si="35"/>
        <v>0</v>
      </c>
      <c r="AC23" s="109">
        <f t="shared" si="36"/>
        <v>0</v>
      </c>
    </row>
    <row r="24" spans="2:29" s="88" customFormat="1" ht="39" customHeight="1" x14ac:dyDescent="0.2">
      <c r="B24" s="103" t="s">
        <v>5</v>
      </c>
      <c r="C24" s="122" t="s">
        <v>250</v>
      </c>
      <c r="D24" s="169"/>
      <c r="E24" s="106" t="s">
        <v>363</v>
      </c>
      <c r="F24" s="106" t="s">
        <v>76</v>
      </c>
      <c r="G24" s="106" t="s">
        <v>211</v>
      </c>
      <c r="H24" s="111">
        <v>2023</v>
      </c>
      <c r="I24" s="111">
        <v>2025</v>
      </c>
      <c r="J24" s="107">
        <v>23621000</v>
      </c>
      <c r="K24" s="107">
        <v>0</v>
      </c>
      <c r="L24" s="108">
        <f t="shared" si="24"/>
        <v>23621000</v>
      </c>
      <c r="M24" s="107">
        <v>23621000</v>
      </c>
      <c r="N24" s="107">
        <v>0</v>
      </c>
      <c r="O24" s="108">
        <f t="shared" si="25"/>
        <v>23621000</v>
      </c>
      <c r="P24" s="107">
        <v>23621000</v>
      </c>
      <c r="Q24" s="107">
        <v>0</v>
      </c>
      <c r="R24" s="108">
        <f t="shared" si="26"/>
        <v>23621000</v>
      </c>
      <c r="S24" s="108">
        <f t="shared" si="29"/>
        <v>70863000</v>
      </c>
      <c r="T24" s="108">
        <f t="shared" si="30"/>
        <v>0</v>
      </c>
      <c r="U24" s="108">
        <f t="shared" si="31"/>
        <v>70863000</v>
      </c>
      <c r="V24" s="108">
        <f t="shared" si="32"/>
        <v>70863000</v>
      </c>
      <c r="W24" s="108">
        <f t="shared" si="33"/>
        <v>0</v>
      </c>
      <c r="X24" s="108">
        <f t="shared" si="34"/>
        <v>70863000</v>
      </c>
      <c r="Y24" s="108">
        <v>0</v>
      </c>
      <c r="Z24" s="108">
        <v>0</v>
      </c>
      <c r="AA24" s="108"/>
      <c r="AB24" s="108">
        <f t="shared" si="35"/>
        <v>0</v>
      </c>
      <c r="AC24" s="109">
        <f t="shared" si="36"/>
        <v>0</v>
      </c>
    </row>
    <row r="25" spans="2:29" s="88" customFormat="1" ht="39" customHeight="1" x14ac:dyDescent="0.2">
      <c r="B25" s="103" t="s">
        <v>295</v>
      </c>
      <c r="C25" s="105" t="s">
        <v>252</v>
      </c>
      <c r="D25" s="110"/>
      <c r="E25" s="106" t="s">
        <v>339</v>
      </c>
      <c r="F25" s="106" t="s">
        <v>76</v>
      </c>
      <c r="G25" s="106" t="s">
        <v>415</v>
      </c>
      <c r="H25" s="111">
        <v>2023</v>
      </c>
      <c r="I25" s="111">
        <v>2025</v>
      </c>
      <c r="J25" s="107">
        <v>27401000</v>
      </c>
      <c r="K25" s="107">
        <v>0</v>
      </c>
      <c r="L25" s="108">
        <f t="shared" si="24"/>
        <v>27401000</v>
      </c>
      <c r="M25" s="107">
        <v>27401000</v>
      </c>
      <c r="N25" s="107">
        <v>0</v>
      </c>
      <c r="O25" s="108">
        <f t="shared" si="25"/>
        <v>27401000</v>
      </c>
      <c r="P25" s="107">
        <v>27401000</v>
      </c>
      <c r="Q25" s="107">
        <v>0</v>
      </c>
      <c r="R25" s="108">
        <f t="shared" si="26"/>
        <v>27401000</v>
      </c>
      <c r="S25" s="108">
        <f t="shared" si="29"/>
        <v>82203000</v>
      </c>
      <c r="T25" s="108">
        <f t="shared" si="30"/>
        <v>0</v>
      </c>
      <c r="U25" s="108">
        <f t="shared" si="31"/>
        <v>82203000</v>
      </c>
      <c r="V25" s="108">
        <f t="shared" si="32"/>
        <v>82203000</v>
      </c>
      <c r="W25" s="108">
        <f t="shared" si="33"/>
        <v>0</v>
      </c>
      <c r="X25" s="108">
        <f t="shared" si="34"/>
        <v>82203000</v>
      </c>
      <c r="Y25" s="108">
        <v>0</v>
      </c>
      <c r="Z25" s="108">
        <v>0</v>
      </c>
      <c r="AA25" s="108"/>
      <c r="AB25" s="108">
        <f t="shared" si="35"/>
        <v>0</v>
      </c>
      <c r="AC25" s="109">
        <f t="shared" si="36"/>
        <v>0</v>
      </c>
    </row>
    <row r="26" spans="2:29" s="88" customFormat="1" ht="87" customHeight="1" x14ac:dyDescent="0.2">
      <c r="B26" s="103" t="s">
        <v>77</v>
      </c>
      <c r="C26" s="112" t="s">
        <v>324</v>
      </c>
      <c r="D26" s="169"/>
      <c r="E26" s="121" t="s">
        <v>355</v>
      </c>
      <c r="F26" s="106" t="s">
        <v>76</v>
      </c>
      <c r="G26" s="106" t="s">
        <v>211</v>
      </c>
      <c r="H26" s="111">
        <v>2023</v>
      </c>
      <c r="I26" s="111">
        <v>2025</v>
      </c>
      <c r="J26" s="107">
        <v>424000</v>
      </c>
      <c r="K26" s="107">
        <v>0</v>
      </c>
      <c r="L26" s="108">
        <f t="shared" si="24"/>
        <v>424000</v>
      </c>
      <c r="M26" s="107">
        <v>424000</v>
      </c>
      <c r="N26" s="107">
        <v>0</v>
      </c>
      <c r="O26" s="108">
        <f t="shared" si="25"/>
        <v>424000</v>
      </c>
      <c r="P26" s="107">
        <v>424000</v>
      </c>
      <c r="Q26" s="107">
        <v>0</v>
      </c>
      <c r="R26" s="108">
        <f t="shared" si="26"/>
        <v>424000</v>
      </c>
      <c r="S26" s="108">
        <f t="shared" si="29"/>
        <v>1272000</v>
      </c>
      <c r="T26" s="108">
        <f t="shared" si="30"/>
        <v>0</v>
      </c>
      <c r="U26" s="108">
        <f t="shared" si="31"/>
        <v>1272000</v>
      </c>
      <c r="V26" s="108">
        <f t="shared" si="32"/>
        <v>1272000</v>
      </c>
      <c r="W26" s="108">
        <f t="shared" si="33"/>
        <v>0</v>
      </c>
      <c r="X26" s="108">
        <f t="shared" si="34"/>
        <v>1272000</v>
      </c>
      <c r="Y26" s="108">
        <v>0</v>
      </c>
      <c r="Z26" s="108">
        <v>0</v>
      </c>
      <c r="AA26" s="108"/>
      <c r="AB26" s="108">
        <f t="shared" si="35"/>
        <v>0</v>
      </c>
      <c r="AC26" s="109">
        <f t="shared" si="36"/>
        <v>0</v>
      </c>
    </row>
    <row r="27" spans="2:29" s="88" customFormat="1" ht="48" customHeight="1" x14ac:dyDescent="0.2">
      <c r="B27" s="103" t="s">
        <v>78</v>
      </c>
      <c r="C27" s="112" t="s">
        <v>448</v>
      </c>
      <c r="D27" s="169"/>
      <c r="E27" s="121" t="s">
        <v>369</v>
      </c>
      <c r="F27" s="106" t="s">
        <v>76</v>
      </c>
      <c r="G27" s="106" t="s">
        <v>416</v>
      </c>
      <c r="H27" s="111">
        <v>2023</v>
      </c>
      <c r="I27" s="111">
        <v>2025</v>
      </c>
      <c r="J27" s="107">
        <v>500000000</v>
      </c>
      <c r="K27" s="107">
        <v>6000000</v>
      </c>
      <c r="L27" s="108">
        <f>J27+K27</f>
        <v>506000000</v>
      </c>
      <c r="M27" s="107">
        <v>500000000</v>
      </c>
      <c r="N27" s="107">
        <v>6000000</v>
      </c>
      <c r="O27" s="108">
        <v>506000000</v>
      </c>
      <c r="P27" s="107">
        <v>500000000</v>
      </c>
      <c r="Q27" s="107">
        <v>6000000</v>
      </c>
      <c r="R27" s="108">
        <v>506000000</v>
      </c>
      <c r="S27" s="108">
        <f t="shared" si="29"/>
        <v>1500000000</v>
      </c>
      <c r="T27" s="108">
        <f t="shared" si="30"/>
        <v>18000000</v>
      </c>
      <c r="U27" s="108">
        <f t="shared" si="31"/>
        <v>1518000000</v>
      </c>
      <c r="V27" s="108">
        <f t="shared" si="32"/>
        <v>1500000000</v>
      </c>
      <c r="W27" s="108">
        <f t="shared" si="33"/>
        <v>18000000</v>
      </c>
      <c r="X27" s="108">
        <f t="shared" si="34"/>
        <v>1518000000</v>
      </c>
      <c r="Y27" s="108">
        <v>0</v>
      </c>
      <c r="Z27" s="108">
        <v>0</v>
      </c>
      <c r="AA27" s="108"/>
      <c r="AB27" s="108"/>
      <c r="AC27" s="109">
        <f t="shared" si="36"/>
        <v>0</v>
      </c>
    </row>
    <row r="28" spans="2:29" s="88" customFormat="1" ht="48" customHeight="1" x14ac:dyDescent="0.2">
      <c r="B28" s="103" t="s">
        <v>296</v>
      </c>
      <c r="C28" s="112" t="s">
        <v>366</v>
      </c>
      <c r="D28" s="169"/>
      <c r="E28" s="121" t="s">
        <v>369</v>
      </c>
      <c r="F28" s="106" t="s">
        <v>76</v>
      </c>
      <c r="G28" s="106" t="s">
        <v>416</v>
      </c>
      <c r="H28" s="111">
        <v>2023</v>
      </c>
      <c r="I28" s="111">
        <v>2025</v>
      </c>
      <c r="J28" s="107">
        <v>30000000</v>
      </c>
      <c r="K28" s="107">
        <v>0</v>
      </c>
      <c r="L28" s="108">
        <f>J28+K28</f>
        <v>30000000</v>
      </c>
      <c r="M28" s="107">
        <v>30000000</v>
      </c>
      <c r="N28" s="107">
        <v>0</v>
      </c>
      <c r="O28" s="108">
        <v>30000000</v>
      </c>
      <c r="P28" s="107">
        <v>30000000</v>
      </c>
      <c r="Q28" s="107">
        <v>0</v>
      </c>
      <c r="R28" s="108">
        <v>30000000</v>
      </c>
      <c r="S28" s="108">
        <f t="shared" si="29"/>
        <v>90000000</v>
      </c>
      <c r="T28" s="108">
        <f t="shared" si="30"/>
        <v>0</v>
      </c>
      <c r="U28" s="108">
        <f t="shared" si="31"/>
        <v>90000000</v>
      </c>
      <c r="V28" s="108">
        <f t="shared" si="32"/>
        <v>90000000</v>
      </c>
      <c r="W28" s="108">
        <f t="shared" si="33"/>
        <v>0</v>
      </c>
      <c r="X28" s="108">
        <f t="shared" si="34"/>
        <v>90000000</v>
      </c>
      <c r="Y28" s="108">
        <v>0</v>
      </c>
      <c r="Z28" s="108">
        <f t="shared" ref="Z28" si="37">Q28+T28+W28</f>
        <v>0</v>
      </c>
      <c r="AA28" s="108"/>
      <c r="AB28" s="108"/>
      <c r="AC28" s="109">
        <f>U28-X28-AB28</f>
        <v>0</v>
      </c>
    </row>
    <row r="29" spans="2:29" s="88" customFormat="1" ht="56.25" customHeight="1" x14ac:dyDescent="0.2">
      <c r="B29" s="103" t="s">
        <v>297</v>
      </c>
      <c r="C29" s="105" t="s">
        <v>253</v>
      </c>
      <c r="D29" s="110"/>
      <c r="E29" s="121" t="s">
        <v>355</v>
      </c>
      <c r="F29" s="106" t="s">
        <v>258</v>
      </c>
      <c r="G29" s="106" t="s">
        <v>405</v>
      </c>
      <c r="H29" s="111">
        <v>2023</v>
      </c>
      <c r="I29" s="111">
        <v>2025</v>
      </c>
      <c r="J29" s="182">
        <v>1404000</v>
      </c>
      <c r="K29" s="107">
        <v>0</v>
      </c>
      <c r="L29" s="182">
        <f>J29+K29</f>
        <v>1404000</v>
      </c>
      <c r="M29" s="182">
        <v>1404000</v>
      </c>
      <c r="N29" s="107">
        <v>0</v>
      </c>
      <c r="O29" s="182">
        <f>M29+N29</f>
        <v>1404000</v>
      </c>
      <c r="P29" s="182">
        <v>1404000</v>
      </c>
      <c r="Q29" s="107">
        <v>0</v>
      </c>
      <c r="R29" s="182">
        <f>P29+Q29</f>
        <v>1404000</v>
      </c>
      <c r="S29" s="108">
        <f t="shared" ref="S29:S31" si="38">J29+M29+P29</f>
        <v>4212000</v>
      </c>
      <c r="T29" s="108">
        <f t="shared" ref="T29:T31" si="39">K29+N29+Q29</f>
        <v>0</v>
      </c>
      <c r="U29" s="108">
        <f t="shared" ref="U29:U31" si="40">S29+T29</f>
        <v>4212000</v>
      </c>
      <c r="V29" s="108">
        <f t="shared" ref="V29:V31" si="41">J29+M29+P29</f>
        <v>4212000</v>
      </c>
      <c r="W29" s="108">
        <f t="shared" ref="W29:W31" si="42">K29+N29+Q29</f>
        <v>0</v>
      </c>
      <c r="X29" s="108">
        <f t="shared" ref="X29:X31" si="43">V29+W29</f>
        <v>4212000</v>
      </c>
      <c r="Y29" s="108">
        <v>0</v>
      </c>
      <c r="Z29" s="108">
        <v>0</v>
      </c>
      <c r="AA29" s="108"/>
      <c r="AB29" s="108">
        <f t="shared" ref="AB29:AB31" si="44">Y29+Z29</f>
        <v>0</v>
      </c>
      <c r="AC29" s="109">
        <f>U29-X29-AB29</f>
        <v>0</v>
      </c>
    </row>
    <row r="30" spans="2:29" s="88" customFormat="1" ht="59.25" customHeight="1" x14ac:dyDescent="0.2">
      <c r="B30" s="103" t="s">
        <v>79</v>
      </c>
      <c r="C30" s="105" t="s">
        <v>397</v>
      </c>
      <c r="D30" s="110"/>
      <c r="E30" s="121" t="s">
        <v>355</v>
      </c>
      <c r="F30" s="106" t="s">
        <v>258</v>
      </c>
      <c r="G30" s="106" t="s">
        <v>212</v>
      </c>
      <c r="H30" s="111">
        <v>2023</v>
      </c>
      <c r="I30" s="111">
        <v>2025</v>
      </c>
      <c r="J30" s="107">
        <v>0</v>
      </c>
      <c r="K30" s="107">
        <v>212956560</v>
      </c>
      <c r="L30" s="107">
        <f t="shared" ref="L30" si="45">J30+K30</f>
        <v>212956560</v>
      </c>
      <c r="M30" s="107">
        <v>0</v>
      </c>
      <c r="N30" s="107">
        <v>0</v>
      </c>
      <c r="O30" s="107">
        <f t="shared" ref="O30" si="46">M30+N30</f>
        <v>0</v>
      </c>
      <c r="P30" s="107">
        <v>0</v>
      </c>
      <c r="Q30" s="107">
        <v>0</v>
      </c>
      <c r="R30" s="107">
        <f t="shared" ref="R30" si="47">P30+Q30</f>
        <v>0</v>
      </c>
      <c r="S30" s="108">
        <f t="shared" si="38"/>
        <v>0</v>
      </c>
      <c r="T30" s="108">
        <f t="shared" si="39"/>
        <v>212956560</v>
      </c>
      <c r="U30" s="108">
        <f t="shared" si="40"/>
        <v>212956560</v>
      </c>
      <c r="V30" s="108">
        <f t="shared" si="41"/>
        <v>0</v>
      </c>
      <c r="W30" s="108">
        <f t="shared" si="42"/>
        <v>212956560</v>
      </c>
      <c r="X30" s="108">
        <f t="shared" si="43"/>
        <v>212956560</v>
      </c>
      <c r="Y30" s="108">
        <v>0</v>
      </c>
      <c r="Z30" s="108">
        <v>0</v>
      </c>
      <c r="AA30" s="108"/>
      <c r="AB30" s="108">
        <f t="shared" si="44"/>
        <v>0</v>
      </c>
      <c r="AC30" s="109">
        <f t="shared" ref="AC30:AC31" si="48">U30-X30-AB30</f>
        <v>0</v>
      </c>
    </row>
    <row r="31" spans="2:29" s="88" customFormat="1" ht="60" customHeight="1" x14ac:dyDescent="0.2">
      <c r="B31" s="103" t="s">
        <v>367</v>
      </c>
      <c r="C31" s="105" t="s">
        <v>257</v>
      </c>
      <c r="D31" s="110"/>
      <c r="E31" s="121" t="s">
        <v>355</v>
      </c>
      <c r="F31" s="106" t="s">
        <v>212</v>
      </c>
      <c r="G31" s="106" t="s">
        <v>256</v>
      </c>
      <c r="H31" s="111">
        <v>2023</v>
      </c>
      <c r="I31" s="111">
        <v>2025</v>
      </c>
      <c r="J31" s="107">
        <v>1404000</v>
      </c>
      <c r="K31" s="107">
        <v>0</v>
      </c>
      <c r="L31" s="107">
        <f>J31+K31</f>
        <v>1404000</v>
      </c>
      <c r="M31" s="107">
        <v>1404000</v>
      </c>
      <c r="N31" s="107">
        <v>0</v>
      </c>
      <c r="O31" s="107">
        <f>M31+N31</f>
        <v>1404000</v>
      </c>
      <c r="P31" s="107">
        <v>1404000</v>
      </c>
      <c r="Q31" s="107">
        <v>0</v>
      </c>
      <c r="R31" s="107">
        <f>P31+Q31</f>
        <v>1404000</v>
      </c>
      <c r="S31" s="108">
        <f t="shared" si="38"/>
        <v>4212000</v>
      </c>
      <c r="T31" s="108">
        <f t="shared" si="39"/>
        <v>0</v>
      </c>
      <c r="U31" s="108">
        <f t="shared" si="40"/>
        <v>4212000</v>
      </c>
      <c r="V31" s="108">
        <f t="shared" si="41"/>
        <v>4212000</v>
      </c>
      <c r="W31" s="108">
        <f t="shared" si="42"/>
        <v>0</v>
      </c>
      <c r="X31" s="108">
        <f t="shared" si="43"/>
        <v>4212000</v>
      </c>
      <c r="Y31" s="108">
        <v>0</v>
      </c>
      <c r="Z31" s="108">
        <v>0</v>
      </c>
      <c r="AA31" s="108"/>
      <c r="AB31" s="108">
        <f t="shared" si="44"/>
        <v>0</v>
      </c>
      <c r="AC31" s="109">
        <f t="shared" si="48"/>
        <v>0</v>
      </c>
    </row>
    <row r="32" spans="2:29" ht="32.25" customHeight="1" x14ac:dyDescent="0.2">
      <c r="B32" s="116"/>
      <c r="C32" s="117" t="s">
        <v>22</v>
      </c>
      <c r="D32" s="118"/>
      <c r="E32" s="118"/>
      <c r="F32" s="119"/>
      <c r="G32" s="119"/>
      <c r="H32" s="119"/>
      <c r="I32" s="119"/>
      <c r="J32" s="120">
        <f>SUM(J20:J31)</f>
        <v>1309077000</v>
      </c>
      <c r="K32" s="120">
        <f t="shared" ref="K32:AC32" si="49">SUM(K20:K31)</f>
        <v>218956560</v>
      </c>
      <c r="L32" s="120">
        <f t="shared" si="49"/>
        <v>1528033560</v>
      </c>
      <c r="M32" s="120">
        <f t="shared" si="49"/>
        <v>1309077000</v>
      </c>
      <c r="N32" s="120">
        <f t="shared" si="49"/>
        <v>6000000</v>
      </c>
      <c r="O32" s="120">
        <f t="shared" si="49"/>
        <v>1315077000</v>
      </c>
      <c r="P32" s="120">
        <f t="shared" si="49"/>
        <v>1309077000</v>
      </c>
      <c r="Q32" s="120">
        <f t="shared" si="49"/>
        <v>6000000</v>
      </c>
      <c r="R32" s="120">
        <f t="shared" si="49"/>
        <v>1315077000</v>
      </c>
      <c r="S32" s="120">
        <f t="shared" si="49"/>
        <v>3927231000</v>
      </c>
      <c r="T32" s="120">
        <f t="shared" si="49"/>
        <v>230956560</v>
      </c>
      <c r="U32" s="120">
        <f t="shared" si="49"/>
        <v>4158187560</v>
      </c>
      <c r="V32" s="120">
        <f t="shared" si="49"/>
        <v>3927231000</v>
      </c>
      <c r="W32" s="120">
        <f t="shared" si="49"/>
        <v>230956560</v>
      </c>
      <c r="X32" s="120">
        <f t="shared" si="49"/>
        <v>4158187560</v>
      </c>
      <c r="Y32" s="120">
        <f t="shared" si="49"/>
        <v>0</v>
      </c>
      <c r="Z32" s="120">
        <f t="shared" si="49"/>
        <v>0</v>
      </c>
      <c r="AA32" s="120"/>
      <c r="AB32" s="120">
        <f t="shared" si="49"/>
        <v>0</v>
      </c>
      <c r="AC32" s="120">
        <f t="shared" si="49"/>
        <v>0</v>
      </c>
    </row>
    <row r="33" spans="1:29" s="88" customFormat="1" ht="51.75" customHeight="1" x14ac:dyDescent="0.2">
      <c r="B33" s="103">
        <v>1.3</v>
      </c>
      <c r="C33" s="242" t="s">
        <v>144</v>
      </c>
      <c r="D33" s="243"/>
      <c r="E33" s="111" t="s">
        <v>56</v>
      </c>
      <c r="F33" s="111" t="s">
        <v>57</v>
      </c>
      <c r="G33" s="111" t="s">
        <v>58</v>
      </c>
      <c r="H33" s="111" t="s">
        <v>121</v>
      </c>
      <c r="I33" s="111" t="s">
        <v>122</v>
      </c>
      <c r="J33" s="107"/>
      <c r="K33" s="107"/>
      <c r="L33" s="108"/>
      <c r="M33" s="108"/>
      <c r="N33" s="108"/>
      <c r="O33" s="108"/>
      <c r="P33" s="108"/>
      <c r="Q33" s="108"/>
      <c r="R33" s="108"/>
      <c r="S33" s="108"/>
      <c r="T33" s="108"/>
      <c r="U33" s="108"/>
      <c r="V33" s="108"/>
      <c r="W33" s="108"/>
      <c r="X33" s="108"/>
      <c r="Y33" s="108"/>
      <c r="Z33" s="108"/>
      <c r="AA33" s="108"/>
      <c r="AB33" s="108"/>
      <c r="AC33" s="109"/>
    </row>
    <row r="34" spans="1:29" s="88" customFormat="1" ht="77.25" customHeight="1" x14ac:dyDescent="0.2">
      <c r="B34" s="170" t="s">
        <v>6</v>
      </c>
      <c r="C34" s="112" t="s">
        <v>204</v>
      </c>
      <c r="D34" s="122"/>
      <c r="E34" s="124" t="s">
        <v>357</v>
      </c>
      <c r="F34" s="106" t="s">
        <v>76</v>
      </c>
      <c r="G34" s="106" t="s">
        <v>417</v>
      </c>
      <c r="H34" s="111">
        <v>2023</v>
      </c>
      <c r="I34" s="111">
        <v>2025</v>
      </c>
      <c r="J34" s="107">
        <f>8407598+20000000</f>
        <v>28407598</v>
      </c>
      <c r="K34" s="107">
        <v>0</v>
      </c>
      <c r="L34" s="108">
        <f t="shared" ref="L34:L47" si="50">J34+K34</f>
        <v>28407598</v>
      </c>
      <c r="M34" s="107">
        <f>8407598+20000000</f>
        <v>28407598</v>
      </c>
      <c r="N34" s="107">
        <v>0</v>
      </c>
      <c r="O34" s="108">
        <f t="shared" ref="O34:O47" si="51">M34+N34</f>
        <v>28407598</v>
      </c>
      <c r="P34" s="107">
        <f>8407598+20000000</f>
        <v>28407598</v>
      </c>
      <c r="Q34" s="107">
        <v>0</v>
      </c>
      <c r="R34" s="108">
        <f t="shared" ref="R34:R47" si="52">P34+Q34</f>
        <v>28407598</v>
      </c>
      <c r="S34" s="108">
        <f>J34+M34+P34</f>
        <v>85222794</v>
      </c>
      <c r="T34" s="108">
        <f>K34+N34+Q34</f>
        <v>0</v>
      </c>
      <c r="U34" s="108">
        <f>S34+T34</f>
        <v>85222794</v>
      </c>
      <c r="V34" s="108">
        <f>J34+M34+P34</f>
        <v>85222794</v>
      </c>
      <c r="W34" s="108">
        <f t="shared" ref="W34" si="53">K34+N34+Q34</f>
        <v>0</v>
      </c>
      <c r="X34" s="108">
        <f t="shared" ref="X34" si="54">V34+W34</f>
        <v>85222794</v>
      </c>
      <c r="Y34" s="108">
        <v>0</v>
      </c>
      <c r="Z34" s="108">
        <v>0</v>
      </c>
      <c r="AA34" s="108"/>
      <c r="AB34" s="108">
        <f t="shared" ref="AB34" si="55">Y34+Z34</f>
        <v>0</v>
      </c>
      <c r="AC34" s="109">
        <f t="shared" ref="AC34" si="56">U34-X34-AB34</f>
        <v>0</v>
      </c>
    </row>
    <row r="35" spans="1:29" s="88" customFormat="1" ht="86.25" customHeight="1" x14ac:dyDescent="0.2">
      <c r="B35" s="170" t="s">
        <v>213</v>
      </c>
      <c r="C35" s="105" t="s">
        <v>254</v>
      </c>
      <c r="D35" s="110" t="s">
        <v>21</v>
      </c>
      <c r="E35" s="121" t="s">
        <v>344</v>
      </c>
      <c r="F35" s="121" t="s">
        <v>76</v>
      </c>
      <c r="G35" s="106" t="s">
        <v>444</v>
      </c>
      <c r="H35" s="111">
        <v>2023</v>
      </c>
      <c r="I35" s="111">
        <v>2025</v>
      </c>
      <c r="J35" s="107">
        <v>170236000</v>
      </c>
      <c r="K35" s="107">
        <v>0</v>
      </c>
      <c r="L35" s="108">
        <f t="shared" si="50"/>
        <v>170236000</v>
      </c>
      <c r="M35" s="107">
        <v>0</v>
      </c>
      <c r="N35" s="107">
        <v>0</v>
      </c>
      <c r="O35" s="108">
        <f t="shared" si="51"/>
        <v>0</v>
      </c>
      <c r="P35" s="107">
        <v>0</v>
      </c>
      <c r="Q35" s="107">
        <v>0</v>
      </c>
      <c r="R35" s="108">
        <f t="shared" si="52"/>
        <v>0</v>
      </c>
      <c r="S35" s="108">
        <f t="shared" ref="S35:S47" si="57">J35+M35+P35</f>
        <v>170236000</v>
      </c>
      <c r="T35" s="108">
        <f t="shared" ref="T35:T47" si="58">K35+N35+Q35</f>
        <v>0</v>
      </c>
      <c r="U35" s="108">
        <f t="shared" ref="U35:U47" si="59">S35+T35</f>
        <v>170236000</v>
      </c>
      <c r="V35" s="108">
        <f t="shared" ref="V35:V46" si="60">J35+M35+P35</f>
        <v>170236000</v>
      </c>
      <c r="W35" s="108">
        <f t="shared" ref="W35:W45" si="61">K35+N35+Q35</f>
        <v>0</v>
      </c>
      <c r="X35" s="108">
        <f t="shared" ref="X35:X45" si="62">V35+W35</f>
        <v>170236000</v>
      </c>
      <c r="Y35" s="108">
        <v>0</v>
      </c>
      <c r="Z35" s="108">
        <v>0</v>
      </c>
      <c r="AA35" s="108"/>
      <c r="AB35" s="108">
        <f t="shared" ref="AB35:AB47" si="63">Y35+Z35</f>
        <v>0</v>
      </c>
      <c r="AC35" s="109">
        <f t="shared" ref="AC35:AC46" si="64">U35-X35-AB35</f>
        <v>0</v>
      </c>
    </row>
    <row r="36" spans="1:29" s="88" customFormat="1" ht="78.75" customHeight="1" x14ac:dyDescent="0.2">
      <c r="B36" s="170" t="s">
        <v>7</v>
      </c>
      <c r="C36" s="122" t="s">
        <v>277</v>
      </c>
      <c r="D36" s="175"/>
      <c r="E36" s="176" t="s">
        <v>362</v>
      </c>
      <c r="F36" s="121" t="s">
        <v>76</v>
      </c>
      <c r="G36" s="106" t="s">
        <v>418</v>
      </c>
      <c r="H36" s="111">
        <v>2023</v>
      </c>
      <c r="I36" s="111">
        <v>2025</v>
      </c>
      <c r="J36" s="107">
        <v>16326675</v>
      </c>
      <c r="K36" s="107">
        <v>0</v>
      </c>
      <c r="L36" s="108">
        <f t="shared" si="50"/>
        <v>16326675</v>
      </c>
      <c r="M36" s="107">
        <f t="shared" ref="M36:M42" si="65">J36</f>
        <v>16326675</v>
      </c>
      <c r="N36" s="107"/>
      <c r="O36" s="108">
        <f t="shared" si="51"/>
        <v>16326675</v>
      </c>
      <c r="P36" s="107">
        <f t="shared" ref="P36:P42" si="66">M36</f>
        <v>16326675</v>
      </c>
      <c r="Q36" s="107">
        <v>0</v>
      </c>
      <c r="R36" s="108">
        <f t="shared" si="52"/>
        <v>16326675</v>
      </c>
      <c r="S36" s="108">
        <f t="shared" si="57"/>
        <v>48980025</v>
      </c>
      <c r="T36" s="108">
        <f t="shared" si="58"/>
        <v>0</v>
      </c>
      <c r="U36" s="108">
        <f t="shared" si="59"/>
        <v>48980025</v>
      </c>
      <c r="V36" s="108">
        <f t="shared" si="60"/>
        <v>48980025</v>
      </c>
      <c r="W36" s="108">
        <f t="shared" si="61"/>
        <v>0</v>
      </c>
      <c r="X36" s="108">
        <f t="shared" si="62"/>
        <v>48980025</v>
      </c>
      <c r="Y36" s="108">
        <v>0</v>
      </c>
      <c r="Z36" s="108">
        <v>0</v>
      </c>
      <c r="AA36" s="108"/>
      <c r="AB36" s="108">
        <f t="shared" si="63"/>
        <v>0</v>
      </c>
      <c r="AC36" s="109">
        <f t="shared" si="64"/>
        <v>0</v>
      </c>
    </row>
    <row r="37" spans="1:29" s="88" customFormat="1" ht="78.75" customHeight="1" x14ac:dyDescent="0.2">
      <c r="B37" s="170" t="s">
        <v>298</v>
      </c>
      <c r="C37" s="122" t="s">
        <v>449</v>
      </c>
      <c r="D37" s="169"/>
      <c r="E37" s="176" t="s">
        <v>362</v>
      </c>
      <c r="F37" s="121" t="s">
        <v>76</v>
      </c>
      <c r="G37" s="106" t="s">
        <v>419</v>
      </c>
      <c r="H37" s="111">
        <v>2023</v>
      </c>
      <c r="I37" s="111">
        <v>2025</v>
      </c>
      <c r="J37" s="107">
        <v>11573800</v>
      </c>
      <c r="K37" s="107">
        <v>0</v>
      </c>
      <c r="L37" s="108">
        <f t="shared" si="50"/>
        <v>11573800</v>
      </c>
      <c r="M37" s="107">
        <f t="shared" si="65"/>
        <v>11573800</v>
      </c>
      <c r="N37" s="107"/>
      <c r="O37" s="108">
        <f t="shared" si="51"/>
        <v>11573800</v>
      </c>
      <c r="P37" s="107">
        <f t="shared" si="66"/>
        <v>11573800</v>
      </c>
      <c r="Q37" s="107">
        <v>0</v>
      </c>
      <c r="R37" s="108">
        <f t="shared" si="52"/>
        <v>11573800</v>
      </c>
      <c r="S37" s="108">
        <f t="shared" si="57"/>
        <v>34721400</v>
      </c>
      <c r="T37" s="108">
        <f t="shared" si="58"/>
        <v>0</v>
      </c>
      <c r="U37" s="108">
        <f t="shared" si="59"/>
        <v>34721400</v>
      </c>
      <c r="V37" s="108">
        <f t="shared" si="60"/>
        <v>34721400</v>
      </c>
      <c r="W37" s="108">
        <f t="shared" si="61"/>
        <v>0</v>
      </c>
      <c r="X37" s="108">
        <f t="shared" si="62"/>
        <v>34721400</v>
      </c>
      <c r="Y37" s="108">
        <v>0</v>
      </c>
      <c r="Z37" s="108">
        <v>0</v>
      </c>
      <c r="AA37" s="108"/>
      <c r="AB37" s="108">
        <f t="shared" si="63"/>
        <v>0</v>
      </c>
      <c r="AC37" s="109">
        <f t="shared" si="64"/>
        <v>0</v>
      </c>
    </row>
    <row r="38" spans="1:29" s="88" customFormat="1" ht="35.25" customHeight="1" x14ac:dyDescent="0.2">
      <c r="B38" s="170" t="s">
        <v>299</v>
      </c>
      <c r="C38" s="122" t="s">
        <v>278</v>
      </c>
      <c r="D38" s="175"/>
      <c r="E38" s="176" t="s">
        <v>357</v>
      </c>
      <c r="F38" s="121" t="s">
        <v>76</v>
      </c>
      <c r="G38" s="106" t="s">
        <v>420</v>
      </c>
      <c r="H38" s="111">
        <v>2023</v>
      </c>
      <c r="I38" s="111">
        <v>2025</v>
      </c>
      <c r="J38" s="107">
        <v>13738107</v>
      </c>
      <c r="K38" s="107">
        <v>0</v>
      </c>
      <c r="L38" s="108">
        <f t="shared" si="50"/>
        <v>13738107</v>
      </c>
      <c r="M38" s="107">
        <f t="shared" si="65"/>
        <v>13738107</v>
      </c>
      <c r="N38" s="107"/>
      <c r="O38" s="108">
        <f t="shared" si="51"/>
        <v>13738107</v>
      </c>
      <c r="P38" s="107">
        <f t="shared" si="66"/>
        <v>13738107</v>
      </c>
      <c r="Q38" s="107">
        <v>0</v>
      </c>
      <c r="R38" s="108">
        <f t="shared" si="52"/>
        <v>13738107</v>
      </c>
      <c r="S38" s="108">
        <f t="shared" si="57"/>
        <v>41214321</v>
      </c>
      <c r="T38" s="108">
        <f t="shared" si="58"/>
        <v>0</v>
      </c>
      <c r="U38" s="108">
        <f t="shared" si="59"/>
        <v>41214321</v>
      </c>
      <c r="V38" s="108">
        <f t="shared" si="60"/>
        <v>41214321</v>
      </c>
      <c r="W38" s="108">
        <f t="shared" si="61"/>
        <v>0</v>
      </c>
      <c r="X38" s="108">
        <f t="shared" si="62"/>
        <v>41214321</v>
      </c>
      <c r="Y38" s="108">
        <v>0</v>
      </c>
      <c r="Z38" s="108">
        <v>0</v>
      </c>
      <c r="AA38" s="108"/>
      <c r="AB38" s="108">
        <f t="shared" si="63"/>
        <v>0</v>
      </c>
      <c r="AC38" s="109">
        <f t="shared" si="64"/>
        <v>0</v>
      </c>
    </row>
    <row r="39" spans="1:29" s="88" customFormat="1" ht="31.5" customHeight="1" x14ac:dyDescent="0.2">
      <c r="B39" s="170" t="s">
        <v>300</v>
      </c>
      <c r="C39" s="122" t="s">
        <v>255</v>
      </c>
      <c r="D39" s="175"/>
      <c r="E39" s="176" t="s">
        <v>357</v>
      </c>
      <c r="F39" s="121" t="s">
        <v>76</v>
      </c>
      <c r="G39" s="106" t="s">
        <v>421</v>
      </c>
      <c r="H39" s="111">
        <v>2023</v>
      </c>
      <c r="I39" s="111">
        <v>2025</v>
      </c>
      <c r="J39" s="107">
        <v>15916324</v>
      </c>
      <c r="K39" s="107">
        <v>0</v>
      </c>
      <c r="L39" s="108">
        <f t="shared" si="50"/>
        <v>15916324</v>
      </c>
      <c r="M39" s="107">
        <f t="shared" si="65"/>
        <v>15916324</v>
      </c>
      <c r="N39" s="107">
        <v>0</v>
      </c>
      <c r="O39" s="108">
        <f t="shared" si="51"/>
        <v>15916324</v>
      </c>
      <c r="P39" s="107">
        <f t="shared" si="66"/>
        <v>15916324</v>
      </c>
      <c r="Q39" s="107">
        <v>0</v>
      </c>
      <c r="R39" s="108">
        <f t="shared" si="52"/>
        <v>15916324</v>
      </c>
      <c r="S39" s="108">
        <f t="shared" si="57"/>
        <v>47748972</v>
      </c>
      <c r="T39" s="108">
        <f t="shared" si="58"/>
        <v>0</v>
      </c>
      <c r="U39" s="108">
        <f t="shared" si="59"/>
        <v>47748972</v>
      </c>
      <c r="V39" s="108">
        <f t="shared" si="60"/>
        <v>47748972</v>
      </c>
      <c r="W39" s="108">
        <f t="shared" si="61"/>
        <v>0</v>
      </c>
      <c r="X39" s="108">
        <f t="shared" si="62"/>
        <v>47748972</v>
      </c>
      <c r="Y39" s="108">
        <v>0</v>
      </c>
      <c r="Z39" s="108">
        <v>0</v>
      </c>
      <c r="AA39" s="108"/>
      <c r="AB39" s="108">
        <f t="shared" si="63"/>
        <v>0</v>
      </c>
      <c r="AC39" s="109">
        <f t="shared" si="64"/>
        <v>0</v>
      </c>
    </row>
    <row r="40" spans="1:29" s="88" customFormat="1" ht="124.5" customHeight="1" x14ac:dyDescent="0.2">
      <c r="B40" s="170" t="s">
        <v>124</v>
      </c>
      <c r="C40" s="122" t="s">
        <v>289</v>
      </c>
      <c r="D40" s="169" t="s">
        <v>21</v>
      </c>
      <c r="E40" s="176" t="s">
        <v>357</v>
      </c>
      <c r="F40" s="121" t="s">
        <v>76</v>
      </c>
      <c r="G40" s="106" t="s">
        <v>102</v>
      </c>
      <c r="H40" s="111">
        <v>2023</v>
      </c>
      <c r="I40" s="111">
        <v>2025</v>
      </c>
      <c r="J40" s="107">
        <v>3000000</v>
      </c>
      <c r="K40" s="107">
        <v>0</v>
      </c>
      <c r="L40" s="108">
        <f t="shared" si="50"/>
        <v>3000000</v>
      </c>
      <c r="M40" s="107">
        <f t="shared" si="65"/>
        <v>3000000</v>
      </c>
      <c r="N40" s="107">
        <v>0</v>
      </c>
      <c r="O40" s="108">
        <f t="shared" si="51"/>
        <v>3000000</v>
      </c>
      <c r="P40" s="107">
        <f t="shared" si="66"/>
        <v>3000000</v>
      </c>
      <c r="Q40" s="107">
        <v>0</v>
      </c>
      <c r="R40" s="108">
        <f t="shared" si="52"/>
        <v>3000000</v>
      </c>
      <c r="S40" s="108">
        <f t="shared" si="57"/>
        <v>9000000</v>
      </c>
      <c r="T40" s="108">
        <f t="shared" si="58"/>
        <v>0</v>
      </c>
      <c r="U40" s="108">
        <f t="shared" si="59"/>
        <v>9000000</v>
      </c>
      <c r="V40" s="108">
        <f t="shared" si="60"/>
        <v>9000000</v>
      </c>
      <c r="W40" s="108">
        <f t="shared" si="61"/>
        <v>0</v>
      </c>
      <c r="X40" s="108">
        <f t="shared" si="62"/>
        <v>9000000</v>
      </c>
      <c r="Y40" s="108">
        <v>0</v>
      </c>
      <c r="Z40" s="108">
        <v>0</v>
      </c>
      <c r="AA40" s="108"/>
      <c r="AB40" s="108">
        <f t="shared" si="63"/>
        <v>0</v>
      </c>
      <c r="AC40" s="109">
        <f t="shared" si="64"/>
        <v>0</v>
      </c>
    </row>
    <row r="41" spans="1:29" s="88" customFormat="1" ht="98.25" customHeight="1" x14ac:dyDescent="0.2">
      <c r="B41" s="170" t="s">
        <v>125</v>
      </c>
      <c r="C41" s="112" t="s">
        <v>280</v>
      </c>
      <c r="D41" s="169"/>
      <c r="E41" s="176" t="s">
        <v>357</v>
      </c>
      <c r="F41" s="121" t="s">
        <v>76</v>
      </c>
      <c r="G41" s="106" t="s">
        <v>422</v>
      </c>
      <c r="H41" s="111">
        <v>2023</v>
      </c>
      <c r="I41" s="111">
        <v>2025</v>
      </c>
      <c r="J41" s="107">
        <v>14052990</v>
      </c>
      <c r="K41" s="107">
        <v>0</v>
      </c>
      <c r="L41" s="108">
        <f t="shared" si="50"/>
        <v>14052990</v>
      </c>
      <c r="M41" s="107">
        <f t="shared" si="65"/>
        <v>14052990</v>
      </c>
      <c r="N41" s="107">
        <v>0</v>
      </c>
      <c r="O41" s="108">
        <f t="shared" si="51"/>
        <v>14052990</v>
      </c>
      <c r="P41" s="107">
        <f t="shared" si="66"/>
        <v>14052990</v>
      </c>
      <c r="Q41" s="107">
        <v>0</v>
      </c>
      <c r="R41" s="108">
        <f t="shared" si="52"/>
        <v>14052990</v>
      </c>
      <c r="S41" s="108">
        <f t="shared" si="57"/>
        <v>42158970</v>
      </c>
      <c r="T41" s="108">
        <f t="shared" si="58"/>
        <v>0</v>
      </c>
      <c r="U41" s="108">
        <f t="shared" si="59"/>
        <v>42158970</v>
      </c>
      <c r="V41" s="108">
        <f t="shared" si="60"/>
        <v>42158970</v>
      </c>
      <c r="W41" s="108">
        <f t="shared" si="61"/>
        <v>0</v>
      </c>
      <c r="X41" s="108">
        <f t="shared" si="62"/>
        <v>42158970</v>
      </c>
      <c r="Y41" s="108">
        <v>0</v>
      </c>
      <c r="Z41" s="108">
        <v>0</v>
      </c>
      <c r="AA41" s="108"/>
      <c r="AB41" s="108">
        <f t="shared" si="63"/>
        <v>0</v>
      </c>
      <c r="AC41" s="109">
        <f t="shared" si="64"/>
        <v>0</v>
      </c>
    </row>
    <row r="42" spans="1:29" s="113" customFormat="1" ht="54.75" customHeight="1" x14ac:dyDescent="0.2">
      <c r="A42" s="88"/>
      <c r="B42" s="170" t="s">
        <v>214</v>
      </c>
      <c r="C42" s="112" t="s">
        <v>282</v>
      </c>
      <c r="D42" s="175" t="s">
        <v>21</v>
      </c>
      <c r="E42" s="176" t="s">
        <v>357</v>
      </c>
      <c r="F42" s="106" t="s">
        <v>76</v>
      </c>
      <c r="G42" s="106" t="s">
        <v>241</v>
      </c>
      <c r="H42" s="111">
        <v>2023</v>
      </c>
      <c r="I42" s="111">
        <v>2025</v>
      </c>
      <c r="J42" s="107">
        <v>14456000</v>
      </c>
      <c r="K42" s="107">
        <v>0</v>
      </c>
      <c r="L42" s="108">
        <f t="shared" ref="L42:L43" si="67">J42+K42</f>
        <v>14456000</v>
      </c>
      <c r="M42" s="107">
        <f t="shared" si="65"/>
        <v>14456000</v>
      </c>
      <c r="N42" s="107">
        <v>0</v>
      </c>
      <c r="O42" s="108">
        <f t="shared" ref="O42:O43" si="68">M42+N42</f>
        <v>14456000</v>
      </c>
      <c r="P42" s="107">
        <f t="shared" si="66"/>
        <v>14456000</v>
      </c>
      <c r="Q42" s="107">
        <v>0</v>
      </c>
      <c r="R42" s="108">
        <f t="shared" ref="R42:R43" si="69">P42+Q42</f>
        <v>14456000</v>
      </c>
      <c r="S42" s="108">
        <f t="shared" ref="S42:S43" si="70">J42+M42+P42</f>
        <v>43368000</v>
      </c>
      <c r="T42" s="108">
        <f t="shared" ref="T42:T43" si="71">K42+N42+Q42</f>
        <v>0</v>
      </c>
      <c r="U42" s="108">
        <f t="shared" ref="U42:U43" si="72">S42+T42</f>
        <v>43368000</v>
      </c>
      <c r="V42" s="108">
        <f t="shared" ref="V42:V43" si="73">J42+M42+P42</f>
        <v>43368000</v>
      </c>
      <c r="W42" s="108">
        <f t="shared" ref="W42:W43" si="74">K42+N42+Q42</f>
        <v>0</v>
      </c>
      <c r="X42" s="108">
        <f>V42+W42</f>
        <v>43368000</v>
      </c>
      <c r="Y42" s="108">
        <v>0</v>
      </c>
      <c r="Z42" s="108">
        <v>0</v>
      </c>
      <c r="AA42" s="108"/>
      <c r="AB42" s="108">
        <f t="shared" ref="AB42:AB43" si="75">Y42+Z42</f>
        <v>0</v>
      </c>
      <c r="AC42" s="109">
        <f t="shared" ref="AC42:AC43" si="76">U42-X42-AB42</f>
        <v>0</v>
      </c>
    </row>
    <row r="43" spans="1:29" s="88" customFormat="1" ht="33.75" x14ac:dyDescent="0.2">
      <c r="B43" s="170" t="s">
        <v>215</v>
      </c>
      <c r="C43" s="122" t="s">
        <v>279</v>
      </c>
      <c r="D43" s="110"/>
      <c r="E43" s="121" t="s">
        <v>379</v>
      </c>
      <c r="F43" s="121" t="s">
        <v>244</v>
      </c>
      <c r="G43" s="121" t="s">
        <v>76</v>
      </c>
      <c r="H43" s="111">
        <v>2023</v>
      </c>
      <c r="I43" s="111">
        <v>2025</v>
      </c>
      <c r="J43" s="107">
        <v>13521000</v>
      </c>
      <c r="K43" s="107">
        <v>0</v>
      </c>
      <c r="L43" s="108">
        <f t="shared" si="67"/>
        <v>13521000</v>
      </c>
      <c r="M43" s="107">
        <v>13521000</v>
      </c>
      <c r="N43" s="107">
        <v>0</v>
      </c>
      <c r="O43" s="108">
        <f t="shared" si="68"/>
        <v>13521000</v>
      </c>
      <c r="P43" s="107">
        <v>13521000</v>
      </c>
      <c r="Q43" s="107">
        <v>0</v>
      </c>
      <c r="R43" s="108">
        <f t="shared" si="69"/>
        <v>13521000</v>
      </c>
      <c r="S43" s="108">
        <f t="shared" si="70"/>
        <v>40563000</v>
      </c>
      <c r="T43" s="108">
        <f t="shared" si="71"/>
        <v>0</v>
      </c>
      <c r="U43" s="108">
        <f t="shared" si="72"/>
        <v>40563000</v>
      </c>
      <c r="V43" s="108">
        <f t="shared" si="73"/>
        <v>40563000</v>
      </c>
      <c r="W43" s="108">
        <f t="shared" si="74"/>
        <v>0</v>
      </c>
      <c r="X43" s="108">
        <f t="shared" ref="X43" si="77">V43+W43</f>
        <v>40563000</v>
      </c>
      <c r="Y43" s="108">
        <v>0</v>
      </c>
      <c r="Z43" s="108">
        <v>0</v>
      </c>
      <c r="AA43" s="108"/>
      <c r="AB43" s="108">
        <f t="shared" si="75"/>
        <v>0</v>
      </c>
      <c r="AC43" s="109">
        <f t="shared" si="76"/>
        <v>0</v>
      </c>
    </row>
    <row r="44" spans="1:29" s="113" customFormat="1" ht="42.75" customHeight="1" x14ac:dyDescent="0.2">
      <c r="A44" s="88"/>
      <c r="B44" s="170" t="s">
        <v>301</v>
      </c>
      <c r="C44" s="112" t="s">
        <v>281</v>
      </c>
      <c r="D44" s="169" t="s">
        <v>21</v>
      </c>
      <c r="E44" s="176" t="s">
        <v>357</v>
      </c>
      <c r="F44" s="121" t="s">
        <v>244</v>
      </c>
      <c r="G44" s="106" t="s">
        <v>259</v>
      </c>
      <c r="H44" s="111">
        <v>2023</v>
      </c>
      <c r="I44" s="111">
        <v>2025</v>
      </c>
      <c r="J44" s="107">
        <v>5360000</v>
      </c>
      <c r="K44" s="107">
        <v>0</v>
      </c>
      <c r="L44" s="108">
        <f t="shared" si="50"/>
        <v>5360000</v>
      </c>
      <c r="M44" s="107">
        <v>0</v>
      </c>
      <c r="N44" s="107">
        <v>0</v>
      </c>
      <c r="O44" s="108">
        <f t="shared" si="51"/>
        <v>0</v>
      </c>
      <c r="P44" s="107">
        <v>0</v>
      </c>
      <c r="Q44" s="107">
        <v>0</v>
      </c>
      <c r="R44" s="108">
        <f t="shared" si="52"/>
        <v>0</v>
      </c>
      <c r="S44" s="108">
        <f t="shared" si="57"/>
        <v>5360000</v>
      </c>
      <c r="T44" s="108">
        <f t="shared" si="58"/>
        <v>0</v>
      </c>
      <c r="U44" s="108">
        <f t="shared" si="59"/>
        <v>5360000</v>
      </c>
      <c r="V44" s="108">
        <f t="shared" si="60"/>
        <v>5360000</v>
      </c>
      <c r="W44" s="108">
        <f t="shared" si="61"/>
        <v>0</v>
      </c>
      <c r="X44" s="108">
        <f t="shared" si="62"/>
        <v>5360000</v>
      </c>
      <c r="Y44" s="108">
        <v>0</v>
      </c>
      <c r="Z44" s="108">
        <v>0</v>
      </c>
      <c r="AA44" s="108"/>
      <c r="AB44" s="108">
        <f t="shared" si="63"/>
        <v>0</v>
      </c>
      <c r="AC44" s="109">
        <f t="shared" si="64"/>
        <v>0</v>
      </c>
    </row>
    <row r="45" spans="1:29" s="113" customFormat="1" ht="48.75" customHeight="1" x14ac:dyDescent="0.2">
      <c r="A45" s="88"/>
      <c r="B45" s="170" t="s">
        <v>216</v>
      </c>
      <c r="C45" s="105" t="s">
        <v>312</v>
      </c>
      <c r="D45" s="110"/>
      <c r="E45" s="114"/>
      <c r="F45" s="121" t="s">
        <v>202</v>
      </c>
      <c r="G45" s="106" t="s">
        <v>423</v>
      </c>
      <c r="H45" s="111">
        <v>2023</v>
      </c>
      <c r="I45" s="111">
        <v>2025</v>
      </c>
      <c r="J45" s="107">
        <v>193101</v>
      </c>
      <c r="K45" s="107">
        <v>0</v>
      </c>
      <c r="L45" s="108">
        <f t="shared" si="50"/>
        <v>193101</v>
      </c>
      <c r="M45" s="108">
        <v>0</v>
      </c>
      <c r="N45" s="107">
        <v>0</v>
      </c>
      <c r="O45" s="108">
        <f t="shared" si="51"/>
        <v>0</v>
      </c>
      <c r="P45" s="108">
        <v>0</v>
      </c>
      <c r="Q45" s="107">
        <v>0</v>
      </c>
      <c r="R45" s="108">
        <f t="shared" si="52"/>
        <v>0</v>
      </c>
      <c r="S45" s="108">
        <f t="shared" si="57"/>
        <v>193101</v>
      </c>
      <c r="T45" s="108">
        <f t="shared" si="58"/>
        <v>0</v>
      </c>
      <c r="U45" s="108">
        <f t="shared" si="59"/>
        <v>193101</v>
      </c>
      <c r="V45" s="108">
        <f t="shared" si="60"/>
        <v>193101</v>
      </c>
      <c r="W45" s="108">
        <f t="shared" si="61"/>
        <v>0</v>
      </c>
      <c r="X45" s="108">
        <f t="shared" si="62"/>
        <v>193101</v>
      </c>
      <c r="Y45" s="108">
        <v>0</v>
      </c>
      <c r="Z45" s="108">
        <v>0</v>
      </c>
      <c r="AA45" s="108"/>
      <c r="AB45" s="108">
        <f t="shared" si="63"/>
        <v>0</v>
      </c>
      <c r="AC45" s="109">
        <f t="shared" si="64"/>
        <v>0</v>
      </c>
    </row>
    <row r="46" spans="1:29" s="113" customFormat="1" ht="30.75" customHeight="1" x14ac:dyDescent="0.2">
      <c r="A46" s="88"/>
      <c r="B46" s="170" t="s">
        <v>302</v>
      </c>
      <c r="C46" s="122" t="s">
        <v>231</v>
      </c>
      <c r="D46" s="110"/>
      <c r="E46" s="124" t="s">
        <v>381</v>
      </c>
      <c r="F46" s="106" t="s">
        <v>106</v>
      </c>
      <c r="G46" s="106" t="s">
        <v>106</v>
      </c>
      <c r="H46" s="111">
        <v>2023</v>
      </c>
      <c r="I46" s="111">
        <v>2025</v>
      </c>
      <c r="J46" s="107">
        <v>96000</v>
      </c>
      <c r="K46" s="107">
        <v>0</v>
      </c>
      <c r="L46" s="108">
        <f t="shared" si="50"/>
        <v>96000</v>
      </c>
      <c r="M46" s="107">
        <v>96000</v>
      </c>
      <c r="N46" s="107">
        <v>0</v>
      </c>
      <c r="O46" s="108">
        <f t="shared" si="51"/>
        <v>96000</v>
      </c>
      <c r="P46" s="107">
        <v>96000</v>
      </c>
      <c r="Q46" s="107">
        <v>0</v>
      </c>
      <c r="R46" s="108">
        <f t="shared" si="52"/>
        <v>96000</v>
      </c>
      <c r="S46" s="108">
        <f t="shared" si="57"/>
        <v>288000</v>
      </c>
      <c r="T46" s="108">
        <f t="shared" si="58"/>
        <v>0</v>
      </c>
      <c r="U46" s="108">
        <f t="shared" si="59"/>
        <v>288000</v>
      </c>
      <c r="V46" s="108">
        <f t="shared" si="60"/>
        <v>288000</v>
      </c>
      <c r="W46" s="108">
        <f>K46+N46+Q46</f>
        <v>0</v>
      </c>
      <c r="X46" s="108">
        <f t="shared" ref="X46:X51" si="78">V46+W46</f>
        <v>288000</v>
      </c>
      <c r="Y46" s="108">
        <v>0</v>
      </c>
      <c r="Z46" s="108">
        <v>0</v>
      </c>
      <c r="AA46" s="108"/>
      <c r="AB46" s="108">
        <f t="shared" si="63"/>
        <v>0</v>
      </c>
      <c r="AC46" s="109">
        <f t="shared" si="64"/>
        <v>0</v>
      </c>
    </row>
    <row r="47" spans="1:29" s="113" customFormat="1" ht="56.25" customHeight="1" x14ac:dyDescent="0.2">
      <c r="A47" s="88"/>
      <c r="B47" s="170" t="s">
        <v>217</v>
      </c>
      <c r="C47" s="122" t="s">
        <v>450</v>
      </c>
      <c r="D47" s="110"/>
      <c r="E47" s="124" t="s">
        <v>382</v>
      </c>
      <c r="F47" s="106" t="s">
        <v>106</v>
      </c>
      <c r="G47" s="106" t="s">
        <v>106</v>
      </c>
      <c r="H47" s="111">
        <v>2023</v>
      </c>
      <c r="I47" s="111">
        <v>2023</v>
      </c>
      <c r="J47" s="107">
        <v>0</v>
      </c>
      <c r="K47" s="107">
        <v>42471081</v>
      </c>
      <c r="L47" s="108">
        <f t="shared" si="50"/>
        <v>42471081</v>
      </c>
      <c r="M47" s="107">
        <v>0</v>
      </c>
      <c r="N47" s="107">
        <v>0</v>
      </c>
      <c r="O47" s="108">
        <f t="shared" si="51"/>
        <v>0</v>
      </c>
      <c r="P47" s="107">
        <v>0</v>
      </c>
      <c r="Q47" s="107">
        <v>0</v>
      </c>
      <c r="R47" s="108">
        <f t="shared" si="52"/>
        <v>0</v>
      </c>
      <c r="S47" s="108">
        <f t="shared" si="57"/>
        <v>0</v>
      </c>
      <c r="T47" s="108">
        <f t="shared" si="58"/>
        <v>42471081</v>
      </c>
      <c r="U47" s="108">
        <f t="shared" si="59"/>
        <v>42471081</v>
      </c>
      <c r="V47" s="108">
        <f>J47+M47+P47</f>
        <v>0</v>
      </c>
      <c r="W47" s="108">
        <f>K47+N47+Q47</f>
        <v>42471081</v>
      </c>
      <c r="X47" s="108">
        <f t="shared" si="78"/>
        <v>42471081</v>
      </c>
      <c r="Y47" s="108">
        <v>0</v>
      </c>
      <c r="Z47" s="108">
        <v>0</v>
      </c>
      <c r="AA47" s="108"/>
      <c r="AB47" s="108">
        <f t="shared" si="63"/>
        <v>0</v>
      </c>
      <c r="AC47" s="109">
        <f>U47-X47-AB47</f>
        <v>0</v>
      </c>
    </row>
    <row r="48" spans="1:29" s="88" customFormat="1" ht="51" customHeight="1" x14ac:dyDescent="0.2">
      <c r="B48" s="170" t="s">
        <v>218</v>
      </c>
      <c r="C48" s="115" t="s">
        <v>198</v>
      </c>
      <c r="D48" s="105"/>
      <c r="E48" s="124" t="s">
        <v>381</v>
      </c>
      <c r="F48" s="106" t="s">
        <v>106</v>
      </c>
      <c r="G48" s="106" t="s">
        <v>200</v>
      </c>
      <c r="H48" s="111">
        <v>2023</v>
      </c>
      <c r="I48" s="111">
        <v>2025</v>
      </c>
      <c r="J48" s="107">
        <v>960000</v>
      </c>
      <c r="K48" s="107">
        <v>0</v>
      </c>
      <c r="L48" s="108">
        <f t="shared" ref="L48:L51" si="79">J48+K48</f>
        <v>960000</v>
      </c>
      <c r="M48" s="108">
        <v>960000</v>
      </c>
      <c r="N48" s="108">
        <v>0</v>
      </c>
      <c r="O48" s="108">
        <f t="shared" ref="O48:O51" si="80">M48+N48</f>
        <v>960000</v>
      </c>
      <c r="P48" s="108">
        <v>960000</v>
      </c>
      <c r="Q48" s="107">
        <v>0</v>
      </c>
      <c r="R48" s="108">
        <f t="shared" ref="R48:R51" si="81">P48+Q48</f>
        <v>960000</v>
      </c>
      <c r="S48" s="108">
        <f t="shared" ref="S48:S50" si="82">J48+M48+P48</f>
        <v>2880000</v>
      </c>
      <c r="T48" s="108">
        <f t="shared" ref="T48:T51" si="83">K48+N48+Q48</f>
        <v>0</v>
      </c>
      <c r="U48" s="108">
        <f t="shared" ref="U48:U51" si="84">S48+T48</f>
        <v>2880000</v>
      </c>
      <c r="V48" s="108">
        <f t="shared" ref="V48:V51" si="85">J48+M48+P48</f>
        <v>2880000</v>
      </c>
      <c r="W48" s="108">
        <f t="shared" ref="W48:W51" si="86">K48+N48+Q48</f>
        <v>0</v>
      </c>
      <c r="X48" s="108">
        <f t="shared" si="78"/>
        <v>2880000</v>
      </c>
      <c r="Y48" s="108">
        <v>0</v>
      </c>
      <c r="Z48" s="108">
        <v>0</v>
      </c>
      <c r="AA48" s="108"/>
      <c r="AB48" s="108">
        <f t="shared" ref="AB48:AB51" si="87">Y48+Z48</f>
        <v>0</v>
      </c>
      <c r="AC48" s="109">
        <f t="shared" ref="AC48:AC51" si="88">U48-X48-AB48</f>
        <v>0</v>
      </c>
    </row>
    <row r="49" spans="1:29" s="88" customFormat="1" ht="37.5" customHeight="1" x14ac:dyDescent="0.2">
      <c r="B49" s="170" t="s">
        <v>219</v>
      </c>
      <c r="C49" s="112" t="s">
        <v>451</v>
      </c>
      <c r="D49" s="105"/>
      <c r="E49" s="124" t="s">
        <v>381</v>
      </c>
      <c r="F49" s="106" t="s">
        <v>106</v>
      </c>
      <c r="G49" s="106" t="s">
        <v>424</v>
      </c>
      <c r="H49" s="111">
        <v>2023</v>
      </c>
      <c r="I49" s="111">
        <v>2025</v>
      </c>
      <c r="J49" s="107">
        <v>170400</v>
      </c>
      <c r="K49" s="107">
        <v>0</v>
      </c>
      <c r="L49" s="108">
        <f t="shared" si="79"/>
        <v>170400</v>
      </c>
      <c r="M49" s="108">
        <v>0</v>
      </c>
      <c r="N49" s="108">
        <v>0</v>
      </c>
      <c r="O49" s="108">
        <f t="shared" si="80"/>
        <v>0</v>
      </c>
      <c r="P49" s="108">
        <v>0</v>
      </c>
      <c r="Q49" s="107">
        <v>0</v>
      </c>
      <c r="R49" s="108">
        <f t="shared" si="81"/>
        <v>0</v>
      </c>
      <c r="S49" s="108">
        <f t="shared" si="82"/>
        <v>170400</v>
      </c>
      <c r="T49" s="108">
        <f t="shared" si="83"/>
        <v>0</v>
      </c>
      <c r="U49" s="108">
        <f t="shared" si="84"/>
        <v>170400</v>
      </c>
      <c r="V49" s="108">
        <f t="shared" si="85"/>
        <v>170400</v>
      </c>
      <c r="W49" s="108">
        <f t="shared" si="86"/>
        <v>0</v>
      </c>
      <c r="X49" s="108">
        <f t="shared" si="78"/>
        <v>170400</v>
      </c>
      <c r="Y49" s="108">
        <v>0</v>
      </c>
      <c r="Z49" s="108">
        <v>0</v>
      </c>
      <c r="AA49" s="108"/>
      <c r="AB49" s="108">
        <f t="shared" si="87"/>
        <v>0</v>
      </c>
      <c r="AC49" s="109">
        <f t="shared" si="88"/>
        <v>0</v>
      </c>
    </row>
    <row r="50" spans="1:29" s="88" customFormat="1" ht="39" customHeight="1" x14ac:dyDescent="0.2">
      <c r="B50" s="170" t="s">
        <v>220</v>
      </c>
      <c r="C50" s="115" t="s">
        <v>452</v>
      </c>
      <c r="D50" s="110"/>
      <c r="E50" s="121" t="s">
        <v>382</v>
      </c>
      <c r="F50" s="121" t="s">
        <v>106</v>
      </c>
      <c r="G50" s="106" t="s">
        <v>106</v>
      </c>
      <c r="H50" s="111">
        <v>2023</v>
      </c>
      <c r="I50" s="111">
        <v>2025</v>
      </c>
      <c r="J50" s="107">
        <v>480000</v>
      </c>
      <c r="K50" s="107">
        <v>0</v>
      </c>
      <c r="L50" s="108">
        <f t="shared" si="79"/>
        <v>480000</v>
      </c>
      <c r="M50" s="108">
        <v>480000</v>
      </c>
      <c r="N50" s="108">
        <v>0</v>
      </c>
      <c r="O50" s="108">
        <f t="shared" si="80"/>
        <v>480000</v>
      </c>
      <c r="P50" s="108">
        <v>480000</v>
      </c>
      <c r="Q50" s="107">
        <v>0</v>
      </c>
      <c r="R50" s="108">
        <f t="shared" si="81"/>
        <v>480000</v>
      </c>
      <c r="S50" s="108">
        <f t="shared" si="82"/>
        <v>1440000</v>
      </c>
      <c r="T50" s="108">
        <f t="shared" si="83"/>
        <v>0</v>
      </c>
      <c r="U50" s="108">
        <f t="shared" si="84"/>
        <v>1440000</v>
      </c>
      <c r="V50" s="108">
        <f t="shared" si="85"/>
        <v>1440000</v>
      </c>
      <c r="W50" s="108">
        <f t="shared" si="86"/>
        <v>0</v>
      </c>
      <c r="X50" s="108">
        <f t="shared" si="78"/>
        <v>1440000</v>
      </c>
      <c r="Y50" s="108">
        <v>0</v>
      </c>
      <c r="Z50" s="108">
        <v>0</v>
      </c>
      <c r="AA50" s="108"/>
      <c r="AB50" s="108">
        <f t="shared" si="87"/>
        <v>0</v>
      </c>
      <c r="AC50" s="109">
        <f t="shared" si="88"/>
        <v>0</v>
      </c>
    </row>
    <row r="51" spans="1:29" s="88" customFormat="1" ht="65.25" customHeight="1" x14ac:dyDescent="0.2">
      <c r="B51" s="170" t="s">
        <v>221</v>
      </c>
      <c r="C51" s="105" t="s">
        <v>464</v>
      </c>
      <c r="D51" s="110"/>
      <c r="E51" s="124" t="s">
        <v>381</v>
      </c>
      <c r="F51" s="121" t="s">
        <v>106</v>
      </c>
      <c r="G51" s="121" t="s">
        <v>106</v>
      </c>
      <c r="H51" s="111">
        <v>2023</v>
      </c>
      <c r="I51" s="111">
        <v>2025</v>
      </c>
      <c r="J51" s="107">
        <v>280000</v>
      </c>
      <c r="K51" s="107">
        <v>0</v>
      </c>
      <c r="L51" s="108">
        <f t="shared" si="79"/>
        <v>280000</v>
      </c>
      <c r="M51" s="107">
        <v>280000</v>
      </c>
      <c r="N51" s="107">
        <v>0</v>
      </c>
      <c r="O51" s="108">
        <f t="shared" si="80"/>
        <v>280000</v>
      </c>
      <c r="P51" s="107">
        <v>280000</v>
      </c>
      <c r="Q51" s="107">
        <v>0</v>
      </c>
      <c r="R51" s="108">
        <f t="shared" si="81"/>
        <v>280000</v>
      </c>
      <c r="S51" s="108">
        <f>J51+M51+P51</f>
        <v>840000</v>
      </c>
      <c r="T51" s="108">
        <f t="shared" si="83"/>
        <v>0</v>
      </c>
      <c r="U51" s="108">
        <f t="shared" si="84"/>
        <v>840000</v>
      </c>
      <c r="V51" s="108">
        <f t="shared" si="85"/>
        <v>840000</v>
      </c>
      <c r="W51" s="108">
        <f t="shared" si="86"/>
        <v>0</v>
      </c>
      <c r="X51" s="108">
        <f t="shared" si="78"/>
        <v>840000</v>
      </c>
      <c r="Y51" s="108">
        <v>0</v>
      </c>
      <c r="Z51" s="108">
        <v>0</v>
      </c>
      <c r="AA51" s="108"/>
      <c r="AB51" s="108">
        <f t="shared" si="87"/>
        <v>0</v>
      </c>
      <c r="AC51" s="109">
        <f t="shared" si="88"/>
        <v>0</v>
      </c>
    </row>
    <row r="52" spans="1:29" ht="31.5" customHeight="1" x14ac:dyDescent="0.2">
      <c r="A52" s="80"/>
      <c r="B52" s="116"/>
      <c r="C52" s="117" t="s">
        <v>23</v>
      </c>
      <c r="D52" s="118"/>
      <c r="E52" s="118"/>
      <c r="F52" s="119"/>
      <c r="G52" s="119"/>
      <c r="H52" s="119"/>
      <c r="I52" s="119"/>
      <c r="J52" s="120">
        <f>SUM(J34:J51)</f>
        <v>308767995</v>
      </c>
      <c r="K52" s="120">
        <f t="shared" ref="K52:AC52" si="89">SUM(K34:K51)</f>
        <v>42471081</v>
      </c>
      <c r="L52" s="120">
        <f t="shared" si="89"/>
        <v>351239076</v>
      </c>
      <c r="M52" s="120">
        <f t="shared" si="89"/>
        <v>132808494</v>
      </c>
      <c r="N52" s="120">
        <f t="shared" si="89"/>
        <v>0</v>
      </c>
      <c r="O52" s="120">
        <f t="shared" si="89"/>
        <v>132808494</v>
      </c>
      <c r="P52" s="120">
        <f t="shared" si="89"/>
        <v>132808494</v>
      </c>
      <c r="Q52" s="120">
        <f t="shared" si="89"/>
        <v>0</v>
      </c>
      <c r="R52" s="120">
        <f t="shared" si="89"/>
        <v>132808494</v>
      </c>
      <c r="S52" s="120">
        <f t="shared" si="89"/>
        <v>574384983</v>
      </c>
      <c r="T52" s="120">
        <f t="shared" si="89"/>
        <v>42471081</v>
      </c>
      <c r="U52" s="120">
        <f t="shared" si="89"/>
        <v>616856064</v>
      </c>
      <c r="V52" s="120">
        <f t="shared" si="89"/>
        <v>574384983</v>
      </c>
      <c r="W52" s="120">
        <f t="shared" si="89"/>
        <v>42471081</v>
      </c>
      <c r="X52" s="120">
        <f t="shared" si="89"/>
        <v>616856064</v>
      </c>
      <c r="Y52" s="120">
        <f t="shared" si="89"/>
        <v>0</v>
      </c>
      <c r="Z52" s="120">
        <f t="shared" si="89"/>
        <v>0</v>
      </c>
      <c r="AA52" s="120"/>
      <c r="AB52" s="120">
        <f t="shared" si="89"/>
        <v>0</v>
      </c>
      <c r="AC52" s="120">
        <f t="shared" si="89"/>
        <v>0</v>
      </c>
    </row>
    <row r="53" spans="1:29" ht="36" customHeight="1" x14ac:dyDescent="0.2">
      <c r="A53" s="80"/>
      <c r="B53" s="103" t="s">
        <v>126</v>
      </c>
      <c r="C53" s="233" t="s">
        <v>145</v>
      </c>
      <c r="D53" s="234"/>
      <c r="E53" s="105"/>
      <c r="F53" s="106"/>
      <c r="G53" s="106"/>
      <c r="H53" s="111"/>
      <c r="I53" s="111"/>
      <c r="J53" s="107"/>
      <c r="K53" s="107"/>
      <c r="L53" s="108"/>
      <c r="M53" s="108"/>
      <c r="N53" s="108"/>
      <c r="O53" s="108"/>
      <c r="P53" s="108"/>
      <c r="Q53" s="108"/>
      <c r="R53" s="108"/>
      <c r="S53" s="108"/>
      <c r="T53" s="108"/>
      <c r="U53" s="108"/>
      <c r="V53" s="108"/>
      <c r="W53" s="108"/>
      <c r="X53" s="108"/>
      <c r="Y53" s="108"/>
      <c r="Z53" s="108"/>
      <c r="AA53" s="108"/>
      <c r="AB53" s="108"/>
      <c r="AC53" s="109">
        <f>U53-X53-AB53</f>
        <v>0</v>
      </c>
    </row>
    <row r="54" spans="1:29" ht="78" customHeight="1" x14ac:dyDescent="0.2">
      <c r="B54" s="103" t="s">
        <v>8</v>
      </c>
      <c r="C54" s="115" t="s">
        <v>290</v>
      </c>
      <c r="D54" s="123"/>
      <c r="E54" s="173" t="s">
        <v>373</v>
      </c>
      <c r="F54" s="106" t="s">
        <v>200</v>
      </c>
      <c r="G54" s="106" t="s">
        <v>425</v>
      </c>
      <c r="H54" s="111">
        <v>2023</v>
      </c>
      <c r="I54" s="111">
        <v>2025</v>
      </c>
      <c r="J54" s="107">
        <v>1505000</v>
      </c>
      <c r="K54" s="107">
        <v>0</v>
      </c>
      <c r="L54" s="108">
        <f>J54+K54</f>
        <v>1505000</v>
      </c>
      <c r="M54" s="108">
        <v>1505000</v>
      </c>
      <c r="N54" s="107">
        <v>0</v>
      </c>
      <c r="O54" s="108">
        <f>M54+N54</f>
        <v>1505000</v>
      </c>
      <c r="P54" s="107">
        <v>1505000</v>
      </c>
      <c r="Q54" s="107">
        <v>0</v>
      </c>
      <c r="R54" s="108">
        <f t="shared" ref="R54" si="90">P54+Q54</f>
        <v>1505000</v>
      </c>
      <c r="S54" s="108">
        <f>J54+M54+P54</f>
        <v>4515000</v>
      </c>
      <c r="T54" s="108">
        <f t="shared" ref="T54" si="91">K54+N54+Q54</f>
        <v>0</v>
      </c>
      <c r="U54" s="108">
        <f>S54+T54</f>
        <v>4515000</v>
      </c>
      <c r="V54" s="108">
        <f>J54+M54+P54</f>
        <v>4515000</v>
      </c>
      <c r="W54" s="108">
        <f>K54+N54+Q54</f>
        <v>0</v>
      </c>
      <c r="X54" s="108">
        <f>V54+W54</f>
        <v>4515000</v>
      </c>
      <c r="Y54" s="108">
        <v>0</v>
      </c>
      <c r="Z54" s="108">
        <v>0</v>
      </c>
      <c r="AA54" s="108"/>
      <c r="AB54" s="108">
        <f>Y54+Z54</f>
        <v>0</v>
      </c>
      <c r="AC54" s="109">
        <f t="shared" ref="AC54:AC68" si="92">U54-X54-AB54</f>
        <v>0</v>
      </c>
    </row>
    <row r="55" spans="1:29" s="88" customFormat="1" ht="36.75" customHeight="1" x14ac:dyDescent="0.2">
      <c r="B55" s="103" t="s">
        <v>127</v>
      </c>
      <c r="C55" s="115" t="s">
        <v>260</v>
      </c>
      <c r="D55" s="110"/>
      <c r="E55" s="173" t="s">
        <v>378</v>
      </c>
      <c r="F55" s="121" t="s">
        <v>320</v>
      </c>
      <c r="G55" s="106" t="s">
        <v>116</v>
      </c>
      <c r="H55" s="111">
        <v>2023</v>
      </c>
      <c r="I55" s="111">
        <v>2025</v>
      </c>
      <c r="J55" s="108">
        <v>5000000</v>
      </c>
      <c r="K55" s="107">
        <v>0</v>
      </c>
      <c r="L55" s="108">
        <f>J55+K55</f>
        <v>5000000</v>
      </c>
      <c r="M55" s="108">
        <v>5000000</v>
      </c>
      <c r="N55" s="107">
        <v>0</v>
      </c>
      <c r="O55" s="108">
        <f t="shared" ref="O55:O73" si="93">M55+N55</f>
        <v>5000000</v>
      </c>
      <c r="P55" s="108">
        <v>5000000</v>
      </c>
      <c r="Q55" s="107">
        <v>0</v>
      </c>
      <c r="R55" s="108">
        <f t="shared" ref="R55:R73" si="94">P55+Q55</f>
        <v>5000000</v>
      </c>
      <c r="S55" s="108">
        <f t="shared" ref="S55:S73" si="95">J55+M55+P55</f>
        <v>15000000</v>
      </c>
      <c r="T55" s="108">
        <f t="shared" ref="T55:T73" si="96">K55+N55+Q55</f>
        <v>0</v>
      </c>
      <c r="U55" s="108">
        <f t="shared" ref="U55:U76" si="97">S55+T55</f>
        <v>15000000</v>
      </c>
      <c r="V55" s="108">
        <f t="shared" ref="V55:V75" si="98">J55+M55+P55</f>
        <v>15000000</v>
      </c>
      <c r="W55" s="108">
        <f t="shared" ref="W55:W64" si="99">K55+N55+Q55</f>
        <v>0</v>
      </c>
      <c r="X55" s="108">
        <f t="shared" ref="X55:X76" si="100">V55+W55</f>
        <v>15000000</v>
      </c>
      <c r="Y55" s="108">
        <v>0</v>
      </c>
      <c r="Z55" s="108">
        <v>0</v>
      </c>
      <c r="AA55" s="108"/>
      <c r="AB55" s="108">
        <f t="shared" ref="AB55:AB76" si="101">Y55+Z55</f>
        <v>0</v>
      </c>
      <c r="AC55" s="109">
        <f t="shared" si="92"/>
        <v>0</v>
      </c>
    </row>
    <row r="56" spans="1:29" s="88" customFormat="1" ht="34.5" customHeight="1" x14ac:dyDescent="0.2">
      <c r="B56" s="103" t="s">
        <v>222</v>
      </c>
      <c r="C56" s="115" t="s">
        <v>248</v>
      </c>
      <c r="D56" s="110"/>
      <c r="E56" s="121" t="s">
        <v>379</v>
      </c>
      <c r="F56" s="121" t="s">
        <v>244</v>
      </c>
      <c r="G56" s="106" t="s">
        <v>116</v>
      </c>
      <c r="H56" s="111">
        <v>2023</v>
      </c>
      <c r="I56" s="111">
        <v>2025</v>
      </c>
      <c r="J56" s="108">
        <v>591000</v>
      </c>
      <c r="K56" s="107">
        <v>0</v>
      </c>
      <c r="L56" s="108">
        <f t="shared" ref="L56:L73" si="102">J56+K56</f>
        <v>591000</v>
      </c>
      <c r="M56" s="108">
        <v>591000</v>
      </c>
      <c r="N56" s="107">
        <v>0</v>
      </c>
      <c r="O56" s="108">
        <f t="shared" si="93"/>
        <v>591000</v>
      </c>
      <c r="P56" s="108">
        <v>591000</v>
      </c>
      <c r="Q56" s="107">
        <v>0</v>
      </c>
      <c r="R56" s="108">
        <f t="shared" si="94"/>
        <v>591000</v>
      </c>
      <c r="S56" s="108">
        <f t="shared" si="95"/>
        <v>1773000</v>
      </c>
      <c r="T56" s="108">
        <f t="shared" si="96"/>
        <v>0</v>
      </c>
      <c r="U56" s="108">
        <f t="shared" si="97"/>
        <v>1773000</v>
      </c>
      <c r="V56" s="108">
        <f t="shared" si="98"/>
        <v>1773000</v>
      </c>
      <c r="W56" s="108">
        <f t="shared" si="99"/>
        <v>0</v>
      </c>
      <c r="X56" s="108">
        <f t="shared" si="100"/>
        <v>1773000</v>
      </c>
      <c r="Y56" s="108">
        <v>0</v>
      </c>
      <c r="Z56" s="108">
        <v>0</v>
      </c>
      <c r="AA56" s="108"/>
      <c r="AB56" s="108">
        <f t="shared" si="101"/>
        <v>0</v>
      </c>
      <c r="AC56" s="109">
        <f t="shared" si="92"/>
        <v>0</v>
      </c>
    </row>
    <row r="57" spans="1:29" s="88" customFormat="1" ht="39.75" customHeight="1" x14ac:dyDescent="0.2">
      <c r="B57" s="103" t="s">
        <v>223</v>
      </c>
      <c r="C57" s="112" t="s">
        <v>471</v>
      </c>
      <c r="D57" s="110"/>
      <c r="E57" s="121" t="s">
        <v>369</v>
      </c>
      <c r="F57" s="121" t="s">
        <v>245</v>
      </c>
      <c r="G57" s="106" t="s">
        <v>426</v>
      </c>
      <c r="H57" s="111">
        <v>2023</v>
      </c>
      <c r="I57" s="111">
        <v>2025</v>
      </c>
      <c r="J57" s="108">
        <v>15000000</v>
      </c>
      <c r="K57" s="107">
        <v>0</v>
      </c>
      <c r="L57" s="108">
        <f t="shared" ref="L57:L58" si="103">J57+K57</f>
        <v>15000000</v>
      </c>
      <c r="M57" s="108">
        <v>15000000</v>
      </c>
      <c r="N57" s="108">
        <v>0</v>
      </c>
      <c r="O57" s="108">
        <f t="shared" ref="O57:O58" si="104">M57+N57</f>
        <v>15000000</v>
      </c>
      <c r="P57" s="108">
        <v>15000000</v>
      </c>
      <c r="Q57" s="107">
        <v>0</v>
      </c>
      <c r="R57" s="108">
        <f t="shared" ref="R57:R58" si="105">P57+Q57</f>
        <v>15000000</v>
      </c>
      <c r="S57" s="108">
        <f t="shared" ref="S57:S58" si="106">J57+M57+P57</f>
        <v>45000000</v>
      </c>
      <c r="T57" s="108">
        <f t="shared" ref="T57:T58" si="107">K57+N57+Q57</f>
        <v>0</v>
      </c>
      <c r="U57" s="108">
        <f t="shared" si="97"/>
        <v>45000000</v>
      </c>
      <c r="V57" s="108">
        <f t="shared" si="98"/>
        <v>45000000</v>
      </c>
      <c r="W57" s="108">
        <f t="shared" si="99"/>
        <v>0</v>
      </c>
      <c r="X57" s="108">
        <f t="shared" si="100"/>
        <v>45000000</v>
      </c>
      <c r="Y57" s="108">
        <v>0</v>
      </c>
      <c r="Z57" s="108">
        <v>0</v>
      </c>
      <c r="AA57" s="108"/>
      <c r="AB57" s="108">
        <f t="shared" si="101"/>
        <v>0</v>
      </c>
      <c r="AC57" s="109">
        <f t="shared" si="92"/>
        <v>0</v>
      </c>
    </row>
    <row r="58" spans="1:29" s="88" customFormat="1" ht="43.5" customHeight="1" x14ac:dyDescent="0.2">
      <c r="B58" s="103" t="s">
        <v>303</v>
      </c>
      <c r="C58" s="115" t="s">
        <v>246</v>
      </c>
      <c r="D58" s="110"/>
      <c r="E58" s="121" t="s">
        <v>369</v>
      </c>
      <c r="F58" s="121" t="s">
        <v>245</v>
      </c>
      <c r="G58" s="106" t="s">
        <v>426</v>
      </c>
      <c r="H58" s="111">
        <v>2023</v>
      </c>
      <c r="I58" s="111">
        <v>2025</v>
      </c>
      <c r="J58" s="108">
        <v>15000000</v>
      </c>
      <c r="K58" s="107">
        <v>0</v>
      </c>
      <c r="L58" s="108">
        <f t="shared" si="103"/>
        <v>15000000</v>
      </c>
      <c r="M58" s="108">
        <v>15000000</v>
      </c>
      <c r="N58" s="108">
        <v>0</v>
      </c>
      <c r="O58" s="108">
        <f t="shared" si="104"/>
        <v>15000000</v>
      </c>
      <c r="P58" s="108">
        <v>15000000</v>
      </c>
      <c r="Q58" s="107">
        <v>0</v>
      </c>
      <c r="R58" s="108">
        <f t="shared" si="105"/>
        <v>15000000</v>
      </c>
      <c r="S58" s="108">
        <f t="shared" si="106"/>
        <v>45000000</v>
      </c>
      <c r="T58" s="108">
        <f t="shared" si="107"/>
        <v>0</v>
      </c>
      <c r="U58" s="108">
        <f t="shared" si="97"/>
        <v>45000000</v>
      </c>
      <c r="V58" s="108">
        <f t="shared" si="98"/>
        <v>45000000</v>
      </c>
      <c r="W58" s="108">
        <f t="shared" si="99"/>
        <v>0</v>
      </c>
      <c r="X58" s="108">
        <f t="shared" si="100"/>
        <v>45000000</v>
      </c>
      <c r="Y58" s="108">
        <v>0</v>
      </c>
      <c r="Z58" s="108">
        <v>0</v>
      </c>
      <c r="AA58" s="108"/>
      <c r="AB58" s="108">
        <f t="shared" si="101"/>
        <v>0</v>
      </c>
      <c r="AC58" s="109">
        <f t="shared" si="92"/>
        <v>0</v>
      </c>
    </row>
    <row r="59" spans="1:29" s="88" customFormat="1" ht="48.75" customHeight="1" x14ac:dyDescent="0.2">
      <c r="B59" s="103" t="s">
        <v>146</v>
      </c>
      <c r="C59" s="105" t="s">
        <v>224</v>
      </c>
      <c r="D59" s="110"/>
      <c r="E59" s="114" t="s">
        <v>376</v>
      </c>
      <c r="F59" s="106" t="s">
        <v>115</v>
      </c>
      <c r="G59" s="106" t="s">
        <v>131</v>
      </c>
      <c r="H59" s="111">
        <v>2023</v>
      </c>
      <c r="I59" s="111">
        <v>2025</v>
      </c>
      <c r="J59" s="108">
        <v>72390000</v>
      </c>
      <c r="K59" s="107">
        <v>0</v>
      </c>
      <c r="L59" s="108">
        <f t="shared" si="102"/>
        <v>72390000</v>
      </c>
      <c r="M59" s="108">
        <v>72390000</v>
      </c>
      <c r="N59" s="108">
        <v>0</v>
      </c>
      <c r="O59" s="108">
        <f t="shared" si="93"/>
        <v>72390000</v>
      </c>
      <c r="P59" s="107">
        <v>72390000</v>
      </c>
      <c r="Q59" s="107">
        <v>0</v>
      </c>
      <c r="R59" s="108">
        <f>P59+Q59</f>
        <v>72390000</v>
      </c>
      <c r="S59" s="108">
        <f t="shared" si="95"/>
        <v>217170000</v>
      </c>
      <c r="T59" s="108">
        <f t="shared" si="96"/>
        <v>0</v>
      </c>
      <c r="U59" s="108">
        <f t="shared" si="97"/>
        <v>217170000</v>
      </c>
      <c r="V59" s="108">
        <f t="shared" si="98"/>
        <v>217170000</v>
      </c>
      <c r="W59" s="108">
        <f t="shared" si="99"/>
        <v>0</v>
      </c>
      <c r="X59" s="108">
        <f t="shared" si="100"/>
        <v>217170000</v>
      </c>
      <c r="Y59" s="108">
        <v>0</v>
      </c>
      <c r="Z59" s="108">
        <v>0</v>
      </c>
      <c r="AA59" s="108"/>
      <c r="AB59" s="108">
        <f t="shared" si="101"/>
        <v>0</v>
      </c>
      <c r="AC59" s="109">
        <f t="shared" si="92"/>
        <v>0</v>
      </c>
    </row>
    <row r="60" spans="1:29" s="88" customFormat="1" ht="55.5" customHeight="1" x14ac:dyDescent="0.2">
      <c r="B60" s="103" t="s">
        <v>147</v>
      </c>
      <c r="C60" s="122" t="s">
        <v>453</v>
      </c>
      <c r="D60" s="110"/>
      <c r="E60" s="114" t="s">
        <v>376</v>
      </c>
      <c r="F60" s="121" t="s">
        <v>313</v>
      </c>
      <c r="G60" s="106" t="s">
        <v>427</v>
      </c>
      <c r="H60" s="111">
        <v>2023</v>
      </c>
      <c r="I60" s="111">
        <v>2025</v>
      </c>
      <c r="J60" s="108">
        <v>5600000</v>
      </c>
      <c r="K60" s="107">
        <v>0</v>
      </c>
      <c r="L60" s="108">
        <f t="shared" si="102"/>
        <v>5600000</v>
      </c>
      <c r="M60" s="108">
        <v>5600000</v>
      </c>
      <c r="N60" s="108">
        <v>0</v>
      </c>
      <c r="O60" s="108">
        <f t="shared" si="93"/>
        <v>5600000</v>
      </c>
      <c r="P60" s="108">
        <v>5600000</v>
      </c>
      <c r="Q60" s="107">
        <v>0</v>
      </c>
      <c r="R60" s="108">
        <f t="shared" si="94"/>
        <v>5600000</v>
      </c>
      <c r="S60" s="108">
        <f t="shared" si="95"/>
        <v>16800000</v>
      </c>
      <c r="T60" s="108">
        <f t="shared" si="96"/>
        <v>0</v>
      </c>
      <c r="U60" s="108">
        <f t="shared" si="97"/>
        <v>16800000</v>
      </c>
      <c r="V60" s="108">
        <f t="shared" si="98"/>
        <v>16800000</v>
      </c>
      <c r="W60" s="108">
        <f t="shared" si="99"/>
        <v>0</v>
      </c>
      <c r="X60" s="108">
        <f t="shared" si="100"/>
        <v>16800000</v>
      </c>
      <c r="Y60" s="108">
        <v>0</v>
      </c>
      <c r="Z60" s="108">
        <v>0</v>
      </c>
      <c r="AA60" s="108"/>
      <c r="AB60" s="108">
        <f t="shared" si="101"/>
        <v>0</v>
      </c>
      <c r="AC60" s="109">
        <f t="shared" si="92"/>
        <v>0</v>
      </c>
    </row>
    <row r="61" spans="1:29" s="88" customFormat="1" ht="57.75" customHeight="1" x14ac:dyDescent="0.2">
      <c r="B61" s="103" t="s">
        <v>304</v>
      </c>
      <c r="C61" s="105" t="s">
        <v>199</v>
      </c>
      <c r="D61" s="110"/>
      <c r="E61" s="114" t="s">
        <v>376</v>
      </c>
      <c r="F61" s="121" t="s">
        <v>313</v>
      </c>
      <c r="G61" s="106" t="s">
        <v>428</v>
      </c>
      <c r="H61" s="111">
        <v>2023</v>
      </c>
      <c r="I61" s="111">
        <v>2025</v>
      </c>
      <c r="J61" s="108">
        <v>2400000</v>
      </c>
      <c r="K61" s="107">
        <v>0</v>
      </c>
      <c r="L61" s="108">
        <f t="shared" si="102"/>
        <v>2400000</v>
      </c>
      <c r="M61" s="108">
        <v>2400000</v>
      </c>
      <c r="N61" s="108">
        <v>0</v>
      </c>
      <c r="O61" s="108">
        <f t="shared" si="93"/>
        <v>2400000</v>
      </c>
      <c r="P61" s="108">
        <v>2400000</v>
      </c>
      <c r="Q61" s="107">
        <v>0</v>
      </c>
      <c r="R61" s="108">
        <f t="shared" si="94"/>
        <v>2400000</v>
      </c>
      <c r="S61" s="108">
        <f t="shared" si="95"/>
        <v>7200000</v>
      </c>
      <c r="T61" s="108">
        <f t="shared" si="96"/>
        <v>0</v>
      </c>
      <c r="U61" s="108">
        <f t="shared" si="97"/>
        <v>7200000</v>
      </c>
      <c r="V61" s="108">
        <f t="shared" si="98"/>
        <v>7200000</v>
      </c>
      <c r="W61" s="108">
        <f t="shared" si="99"/>
        <v>0</v>
      </c>
      <c r="X61" s="108">
        <f t="shared" si="100"/>
        <v>7200000</v>
      </c>
      <c r="Y61" s="108">
        <v>0</v>
      </c>
      <c r="Z61" s="108">
        <v>0</v>
      </c>
      <c r="AA61" s="108"/>
      <c r="AB61" s="108">
        <f t="shared" si="101"/>
        <v>0</v>
      </c>
      <c r="AC61" s="109">
        <f t="shared" si="92"/>
        <v>0</v>
      </c>
    </row>
    <row r="62" spans="1:29" s="88" customFormat="1" ht="46.5" customHeight="1" x14ac:dyDescent="0.2">
      <c r="B62" s="103" t="s">
        <v>374</v>
      </c>
      <c r="C62" s="122" t="s">
        <v>454</v>
      </c>
      <c r="D62" s="175"/>
      <c r="E62" s="171" t="s">
        <v>361</v>
      </c>
      <c r="F62" s="106" t="s">
        <v>108</v>
      </c>
      <c r="G62" s="106" t="s">
        <v>112</v>
      </c>
      <c r="H62" s="111">
        <v>2023</v>
      </c>
      <c r="I62" s="111">
        <v>2025</v>
      </c>
      <c r="J62" s="108">
        <v>65000000</v>
      </c>
      <c r="K62" s="107">
        <v>0</v>
      </c>
      <c r="L62" s="108">
        <f t="shared" ref="L62:L63" si="108">J62+K62</f>
        <v>65000000</v>
      </c>
      <c r="M62" s="108">
        <f>J62</f>
        <v>65000000</v>
      </c>
      <c r="N62" s="108">
        <v>0</v>
      </c>
      <c r="O62" s="108">
        <f t="shared" ref="O62:O63" si="109">M62+N62</f>
        <v>65000000</v>
      </c>
      <c r="P62" s="107">
        <f t="shared" ref="P62" si="110">M62</f>
        <v>65000000</v>
      </c>
      <c r="Q62" s="107">
        <v>0</v>
      </c>
      <c r="R62" s="108">
        <f t="shared" ref="R62:R63" si="111">P62+Q62</f>
        <v>65000000</v>
      </c>
      <c r="S62" s="108">
        <f t="shared" ref="S62:S63" si="112">J62+M62+P62</f>
        <v>195000000</v>
      </c>
      <c r="T62" s="108">
        <f t="shared" ref="T62:T63" si="113">K62+N62+Q62</f>
        <v>0</v>
      </c>
      <c r="U62" s="108">
        <f t="shared" ref="U62:U63" si="114">S62+T62</f>
        <v>195000000</v>
      </c>
      <c r="V62" s="108">
        <f t="shared" ref="V62:V63" si="115">J62+M62+P62</f>
        <v>195000000</v>
      </c>
      <c r="W62" s="108">
        <f t="shared" ref="W62:W63" si="116">K62+N62+Q62</f>
        <v>0</v>
      </c>
      <c r="X62" s="108">
        <f t="shared" ref="X62:X63" si="117">V62+W62</f>
        <v>195000000</v>
      </c>
      <c r="Y62" s="108">
        <v>0</v>
      </c>
      <c r="Z62" s="108">
        <v>0</v>
      </c>
      <c r="AA62" s="108"/>
      <c r="AB62" s="108">
        <f t="shared" ref="AB62:AB63" si="118">Y62+Z62</f>
        <v>0</v>
      </c>
      <c r="AC62" s="109">
        <f t="shared" ref="AC62:AC63" si="119">U62-X62-AB62</f>
        <v>0</v>
      </c>
    </row>
    <row r="63" spans="1:29" s="88" customFormat="1" ht="84.75" customHeight="1" x14ac:dyDescent="0.2">
      <c r="B63" s="103" t="s">
        <v>375</v>
      </c>
      <c r="C63" s="105" t="s">
        <v>261</v>
      </c>
      <c r="D63" s="110"/>
      <c r="E63" s="171" t="s">
        <v>356</v>
      </c>
      <c r="F63" s="106" t="s">
        <v>108</v>
      </c>
      <c r="G63" s="106" t="s">
        <v>115</v>
      </c>
      <c r="H63" s="111">
        <v>2023</v>
      </c>
      <c r="I63" s="111">
        <v>2025</v>
      </c>
      <c r="J63" s="108">
        <v>1556710</v>
      </c>
      <c r="K63" s="107">
        <v>0</v>
      </c>
      <c r="L63" s="108">
        <f t="shared" si="108"/>
        <v>1556710</v>
      </c>
      <c r="M63" s="108">
        <v>0</v>
      </c>
      <c r="N63" s="108">
        <v>0</v>
      </c>
      <c r="O63" s="108">
        <f t="shared" si="109"/>
        <v>0</v>
      </c>
      <c r="P63" s="107">
        <v>0</v>
      </c>
      <c r="Q63" s="107">
        <v>0</v>
      </c>
      <c r="R63" s="108">
        <f t="shared" si="111"/>
        <v>0</v>
      </c>
      <c r="S63" s="108">
        <f t="shared" si="112"/>
        <v>1556710</v>
      </c>
      <c r="T63" s="108">
        <f t="shared" si="113"/>
        <v>0</v>
      </c>
      <c r="U63" s="108">
        <f t="shared" si="114"/>
        <v>1556710</v>
      </c>
      <c r="V63" s="108">
        <f t="shared" si="115"/>
        <v>1556710</v>
      </c>
      <c r="W63" s="108">
        <f t="shared" si="116"/>
        <v>0</v>
      </c>
      <c r="X63" s="108">
        <f t="shared" si="117"/>
        <v>1556710</v>
      </c>
      <c r="Y63" s="108">
        <v>0</v>
      </c>
      <c r="Z63" s="108">
        <v>0</v>
      </c>
      <c r="AA63" s="108"/>
      <c r="AB63" s="108">
        <f t="shared" si="118"/>
        <v>0</v>
      </c>
      <c r="AC63" s="109">
        <f t="shared" si="119"/>
        <v>0</v>
      </c>
    </row>
    <row r="64" spans="1:29" s="88" customFormat="1" ht="58.5" customHeight="1" x14ac:dyDescent="0.2">
      <c r="B64" s="103" t="s">
        <v>225</v>
      </c>
      <c r="C64" s="105" t="s">
        <v>340</v>
      </c>
      <c r="D64" s="110"/>
      <c r="E64" s="173" t="s">
        <v>364</v>
      </c>
      <c r="F64" s="106" t="s">
        <v>108</v>
      </c>
      <c r="G64" s="106" t="s">
        <v>429</v>
      </c>
      <c r="H64" s="111">
        <v>2023</v>
      </c>
      <c r="I64" s="111">
        <v>2025</v>
      </c>
      <c r="J64" s="108">
        <v>127607000</v>
      </c>
      <c r="K64" s="107">
        <v>0</v>
      </c>
      <c r="L64" s="108">
        <f>J64+K64</f>
        <v>127607000</v>
      </c>
      <c r="M64" s="108">
        <v>127607000</v>
      </c>
      <c r="N64" s="108">
        <v>0</v>
      </c>
      <c r="O64" s="108">
        <f t="shared" si="93"/>
        <v>127607000</v>
      </c>
      <c r="P64" s="107">
        <v>127607000</v>
      </c>
      <c r="Q64" s="107">
        <v>0</v>
      </c>
      <c r="R64" s="108">
        <f t="shared" si="94"/>
        <v>127607000</v>
      </c>
      <c r="S64" s="108">
        <f t="shared" si="95"/>
        <v>382821000</v>
      </c>
      <c r="T64" s="108">
        <f t="shared" si="96"/>
        <v>0</v>
      </c>
      <c r="U64" s="108">
        <f t="shared" si="97"/>
        <v>382821000</v>
      </c>
      <c r="V64" s="108">
        <f t="shared" si="98"/>
        <v>382821000</v>
      </c>
      <c r="W64" s="108">
        <f t="shared" si="99"/>
        <v>0</v>
      </c>
      <c r="X64" s="108">
        <f t="shared" si="100"/>
        <v>382821000</v>
      </c>
      <c r="Y64" s="108">
        <v>0</v>
      </c>
      <c r="Z64" s="108">
        <v>0</v>
      </c>
      <c r="AA64" s="108"/>
      <c r="AB64" s="108">
        <f t="shared" si="101"/>
        <v>0</v>
      </c>
      <c r="AC64" s="109">
        <f t="shared" si="92"/>
        <v>0</v>
      </c>
    </row>
    <row r="65" spans="2:29" s="88" customFormat="1" ht="42.75" customHeight="1" x14ac:dyDescent="0.2">
      <c r="B65" s="103" t="s">
        <v>226</v>
      </c>
      <c r="C65" s="112" t="s">
        <v>206</v>
      </c>
      <c r="D65" s="169"/>
      <c r="E65" s="171" t="s">
        <v>361</v>
      </c>
      <c r="F65" s="121" t="s">
        <v>380</v>
      </c>
      <c r="G65" s="106" t="s">
        <v>430</v>
      </c>
      <c r="H65" s="111">
        <v>2023</v>
      </c>
      <c r="I65" s="111">
        <v>2025</v>
      </c>
      <c r="J65" s="108">
        <v>22194475</v>
      </c>
      <c r="K65" s="107">
        <v>0</v>
      </c>
      <c r="L65" s="108">
        <f t="shared" ref="L65:L66" si="120">J65+K65</f>
        <v>22194475</v>
      </c>
      <c r="M65" s="108">
        <v>22194475</v>
      </c>
      <c r="N65" s="108">
        <v>0</v>
      </c>
      <c r="O65" s="108">
        <f t="shared" ref="O65:O66" si="121">M65+N65</f>
        <v>22194475</v>
      </c>
      <c r="P65" s="108">
        <v>22194475</v>
      </c>
      <c r="Q65" s="107">
        <v>0</v>
      </c>
      <c r="R65" s="108">
        <f t="shared" ref="R65:R66" si="122">P65+Q65</f>
        <v>22194475</v>
      </c>
      <c r="S65" s="108">
        <f t="shared" ref="S65" si="123">J65+M65+P65</f>
        <v>66583425</v>
      </c>
      <c r="T65" s="108">
        <f t="shared" ref="T65:T66" si="124">K65+N65+Q65</f>
        <v>0</v>
      </c>
      <c r="U65" s="108">
        <f t="shared" ref="U65:U66" si="125">S65+T65</f>
        <v>66583425</v>
      </c>
      <c r="V65" s="108">
        <f t="shared" ref="V65:V66" si="126">J65+M65+P65</f>
        <v>66583425</v>
      </c>
      <c r="W65" s="108">
        <f t="shared" ref="W65:W66" si="127">K65+N65+Q65</f>
        <v>0</v>
      </c>
      <c r="X65" s="108">
        <f t="shared" ref="X65:X66" si="128">V65+W65</f>
        <v>66583425</v>
      </c>
      <c r="Y65" s="108">
        <v>0</v>
      </c>
      <c r="Z65" s="108">
        <v>0</v>
      </c>
      <c r="AA65" s="108"/>
      <c r="AB65" s="108">
        <f t="shared" ref="AB65:AB66" si="129">Y65+Z65</f>
        <v>0</v>
      </c>
      <c r="AC65" s="109">
        <f t="shared" ref="AC65:AC66" si="130">U65-X65-AB65</f>
        <v>0</v>
      </c>
    </row>
    <row r="66" spans="2:29" s="88" customFormat="1" ht="44.25" customHeight="1" x14ac:dyDescent="0.2">
      <c r="B66" s="103" t="s">
        <v>227</v>
      </c>
      <c r="C66" s="112" t="s">
        <v>325</v>
      </c>
      <c r="D66" s="169"/>
      <c r="E66" s="171" t="s">
        <v>361</v>
      </c>
      <c r="F66" s="106" t="s">
        <v>76</v>
      </c>
      <c r="G66" s="106" t="s">
        <v>426</v>
      </c>
      <c r="H66" s="111">
        <v>2023</v>
      </c>
      <c r="I66" s="111">
        <v>2025</v>
      </c>
      <c r="J66" s="108">
        <v>5837257</v>
      </c>
      <c r="K66" s="107">
        <v>0</v>
      </c>
      <c r="L66" s="108">
        <f t="shared" si="120"/>
        <v>5837257</v>
      </c>
      <c r="M66" s="108">
        <v>5837257</v>
      </c>
      <c r="N66" s="108">
        <v>0</v>
      </c>
      <c r="O66" s="108">
        <f t="shared" si="121"/>
        <v>5837257</v>
      </c>
      <c r="P66" s="108">
        <v>5837257</v>
      </c>
      <c r="Q66" s="107">
        <v>0</v>
      </c>
      <c r="R66" s="108">
        <f t="shared" si="122"/>
        <v>5837257</v>
      </c>
      <c r="S66" s="108">
        <f>J66+M66+P66</f>
        <v>17511771</v>
      </c>
      <c r="T66" s="108">
        <f t="shared" si="124"/>
        <v>0</v>
      </c>
      <c r="U66" s="108">
        <f t="shared" si="125"/>
        <v>17511771</v>
      </c>
      <c r="V66" s="108">
        <f t="shared" si="126"/>
        <v>17511771</v>
      </c>
      <c r="W66" s="108">
        <f t="shared" si="127"/>
        <v>0</v>
      </c>
      <c r="X66" s="108">
        <f t="shared" si="128"/>
        <v>17511771</v>
      </c>
      <c r="Y66" s="108">
        <v>0</v>
      </c>
      <c r="Z66" s="108">
        <v>0</v>
      </c>
      <c r="AA66" s="108"/>
      <c r="AB66" s="108">
        <f t="shared" si="129"/>
        <v>0</v>
      </c>
      <c r="AC66" s="109">
        <f t="shared" si="130"/>
        <v>0</v>
      </c>
    </row>
    <row r="67" spans="2:29" s="88" customFormat="1" ht="46.5" customHeight="1" x14ac:dyDescent="0.2">
      <c r="B67" s="103" t="s">
        <v>228</v>
      </c>
      <c r="C67" s="112" t="s">
        <v>262</v>
      </c>
      <c r="D67" s="169"/>
      <c r="E67" s="171" t="s">
        <v>328</v>
      </c>
      <c r="F67" s="106" t="s">
        <v>263</v>
      </c>
      <c r="G67" s="106" t="s">
        <v>263</v>
      </c>
      <c r="H67" s="111">
        <v>2023</v>
      </c>
      <c r="I67" s="111">
        <v>2025</v>
      </c>
      <c r="J67" s="108">
        <v>0</v>
      </c>
      <c r="K67" s="107">
        <v>6150000</v>
      </c>
      <c r="L67" s="108">
        <f t="shared" si="102"/>
        <v>6150000</v>
      </c>
      <c r="M67" s="108">
        <v>0</v>
      </c>
      <c r="N67" s="108">
        <v>0</v>
      </c>
      <c r="O67" s="108">
        <f t="shared" si="93"/>
        <v>0</v>
      </c>
      <c r="P67" s="107">
        <f t="shared" ref="P67:P73" si="131">M67</f>
        <v>0</v>
      </c>
      <c r="Q67" s="107">
        <v>0</v>
      </c>
      <c r="R67" s="108">
        <f t="shared" si="94"/>
        <v>0</v>
      </c>
      <c r="S67" s="108">
        <f t="shared" si="95"/>
        <v>0</v>
      </c>
      <c r="T67" s="108">
        <f t="shared" si="96"/>
        <v>6150000</v>
      </c>
      <c r="U67" s="108">
        <f t="shared" si="97"/>
        <v>6150000</v>
      </c>
      <c r="V67" s="108">
        <f t="shared" si="98"/>
        <v>0</v>
      </c>
      <c r="W67" s="108">
        <v>0</v>
      </c>
      <c r="X67" s="108">
        <f t="shared" si="100"/>
        <v>0</v>
      </c>
      <c r="Y67" s="108">
        <v>0</v>
      </c>
      <c r="Z67" s="108">
        <f>T67</f>
        <v>6150000</v>
      </c>
      <c r="AA67" s="108" t="s">
        <v>327</v>
      </c>
      <c r="AB67" s="108">
        <f t="shared" si="101"/>
        <v>6150000</v>
      </c>
      <c r="AC67" s="109">
        <f t="shared" si="92"/>
        <v>0</v>
      </c>
    </row>
    <row r="68" spans="2:29" s="88" customFormat="1" ht="45.75" customHeight="1" x14ac:dyDescent="0.2">
      <c r="B68" s="103" t="s">
        <v>305</v>
      </c>
      <c r="C68" s="105" t="s">
        <v>264</v>
      </c>
      <c r="D68" s="110"/>
      <c r="E68" s="171" t="s">
        <v>328</v>
      </c>
      <c r="F68" s="106" t="s">
        <v>263</v>
      </c>
      <c r="G68" s="106" t="s">
        <v>263</v>
      </c>
      <c r="H68" s="111">
        <v>2023</v>
      </c>
      <c r="I68" s="111">
        <v>2025</v>
      </c>
      <c r="J68" s="108">
        <v>0</v>
      </c>
      <c r="K68" s="107">
        <v>6150000</v>
      </c>
      <c r="L68" s="108">
        <f>J68+K68</f>
        <v>6150000</v>
      </c>
      <c r="M68" s="108">
        <v>0</v>
      </c>
      <c r="N68" s="108">
        <v>0</v>
      </c>
      <c r="O68" s="108">
        <f t="shared" si="93"/>
        <v>0</v>
      </c>
      <c r="P68" s="107">
        <f t="shared" si="131"/>
        <v>0</v>
      </c>
      <c r="Q68" s="107">
        <v>0</v>
      </c>
      <c r="R68" s="108">
        <f t="shared" si="94"/>
        <v>0</v>
      </c>
      <c r="S68" s="108">
        <f t="shared" si="95"/>
        <v>0</v>
      </c>
      <c r="T68" s="108">
        <f t="shared" si="96"/>
        <v>6150000</v>
      </c>
      <c r="U68" s="108">
        <f t="shared" si="97"/>
        <v>6150000</v>
      </c>
      <c r="V68" s="108">
        <f t="shared" si="98"/>
        <v>0</v>
      </c>
      <c r="W68" s="108">
        <v>0</v>
      </c>
      <c r="X68" s="108">
        <f t="shared" si="100"/>
        <v>0</v>
      </c>
      <c r="Y68" s="108">
        <v>0</v>
      </c>
      <c r="Z68" s="108">
        <f t="shared" ref="Z68:Z73" si="132">T68</f>
        <v>6150000</v>
      </c>
      <c r="AA68" s="108" t="s">
        <v>329</v>
      </c>
      <c r="AB68" s="108">
        <f t="shared" si="101"/>
        <v>6150000</v>
      </c>
      <c r="AC68" s="109">
        <f t="shared" si="92"/>
        <v>0</v>
      </c>
    </row>
    <row r="69" spans="2:29" s="88" customFormat="1" ht="66.75" customHeight="1" x14ac:dyDescent="0.2">
      <c r="B69" s="103" t="s">
        <v>238</v>
      </c>
      <c r="C69" s="105" t="s">
        <v>265</v>
      </c>
      <c r="D69" s="110"/>
      <c r="E69" s="173" t="s">
        <v>432</v>
      </c>
      <c r="F69" s="124" t="s">
        <v>263</v>
      </c>
      <c r="G69" s="124" t="s">
        <v>431</v>
      </c>
      <c r="H69" s="111">
        <v>2023</v>
      </c>
      <c r="I69" s="111">
        <v>2025</v>
      </c>
      <c r="J69" s="108">
        <v>0</v>
      </c>
      <c r="K69" s="186">
        <v>6200000</v>
      </c>
      <c r="L69" s="108">
        <f t="shared" si="102"/>
        <v>6200000</v>
      </c>
      <c r="M69" s="108"/>
      <c r="N69" s="108">
        <v>0</v>
      </c>
      <c r="O69" s="108">
        <f t="shared" si="93"/>
        <v>0</v>
      </c>
      <c r="P69" s="107">
        <f t="shared" si="131"/>
        <v>0</v>
      </c>
      <c r="Q69" s="107">
        <v>0</v>
      </c>
      <c r="R69" s="108">
        <f t="shared" si="94"/>
        <v>0</v>
      </c>
      <c r="S69" s="108">
        <f t="shared" si="95"/>
        <v>0</v>
      </c>
      <c r="T69" s="108">
        <f t="shared" si="96"/>
        <v>6200000</v>
      </c>
      <c r="U69" s="108">
        <f t="shared" si="97"/>
        <v>6200000</v>
      </c>
      <c r="V69" s="108">
        <f t="shared" si="98"/>
        <v>0</v>
      </c>
      <c r="W69" s="108">
        <v>0</v>
      </c>
      <c r="X69" s="108">
        <f t="shared" si="100"/>
        <v>0</v>
      </c>
      <c r="Y69" s="108">
        <v>0</v>
      </c>
      <c r="Z69" s="108">
        <f>T69</f>
        <v>6200000</v>
      </c>
      <c r="AA69" s="108" t="s">
        <v>330</v>
      </c>
      <c r="AB69" s="108">
        <f t="shared" si="101"/>
        <v>6200000</v>
      </c>
      <c r="AC69" s="109">
        <f>U69-X69-AB69</f>
        <v>0</v>
      </c>
    </row>
    <row r="70" spans="2:29" s="88" customFormat="1" ht="120.75" customHeight="1" x14ac:dyDescent="0.2">
      <c r="B70" s="103" t="s">
        <v>239</v>
      </c>
      <c r="C70" s="122" t="s">
        <v>455</v>
      </c>
      <c r="D70" s="110"/>
      <c r="E70" s="124" t="s">
        <v>432</v>
      </c>
      <c r="F70" s="124" t="s">
        <v>385</v>
      </c>
      <c r="G70" s="124" t="s">
        <v>266</v>
      </c>
      <c r="H70" s="111">
        <v>2023</v>
      </c>
      <c r="I70" s="111">
        <v>2025</v>
      </c>
      <c r="J70" s="108">
        <v>0</v>
      </c>
      <c r="K70" s="181">
        <v>6150000</v>
      </c>
      <c r="L70" s="108">
        <f t="shared" si="102"/>
        <v>6150000</v>
      </c>
      <c r="M70" s="108">
        <v>0</v>
      </c>
      <c r="N70" s="108">
        <v>0</v>
      </c>
      <c r="O70" s="108">
        <f t="shared" si="93"/>
        <v>0</v>
      </c>
      <c r="P70" s="107">
        <f t="shared" si="131"/>
        <v>0</v>
      </c>
      <c r="Q70" s="107">
        <v>0</v>
      </c>
      <c r="R70" s="108">
        <f t="shared" si="94"/>
        <v>0</v>
      </c>
      <c r="S70" s="108">
        <f t="shared" si="95"/>
        <v>0</v>
      </c>
      <c r="T70" s="108">
        <f t="shared" si="96"/>
        <v>6150000</v>
      </c>
      <c r="U70" s="108">
        <f t="shared" si="97"/>
        <v>6150000</v>
      </c>
      <c r="V70" s="108">
        <f t="shared" si="98"/>
        <v>0</v>
      </c>
      <c r="W70" s="108">
        <v>0</v>
      </c>
      <c r="X70" s="108">
        <f t="shared" si="100"/>
        <v>0</v>
      </c>
      <c r="Y70" s="108">
        <v>0</v>
      </c>
      <c r="Z70" s="108">
        <f t="shared" si="132"/>
        <v>6150000</v>
      </c>
      <c r="AA70" s="108" t="s">
        <v>329</v>
      </c>
      <c r="AB70" s="108">
        <f t="shared" si="101"/>
        <v>6150000</v>
      </c>
      <c r="AC70" s="109">
        <f t="shared" ref="AC70:AC76" si="133">U70-X70-AB70</f>
        <v>0</v>
      </c>
    </row>
    <row r="71" spans="2:29" s="88" customFormat="1" ht="37.5" customHeight="1" x14ac:dyDescent="0.2">
      <c r="B71" s="103" t="s">
        <v>322</v>
      </c>
      <c r="C71" s="112" t="s">
        <v>456</v>
      </c>
      <c r="D71" s="110"/>
      <c r="E71" s="171" t="s">
        <v>357</v>
      </c>
      <c r="F71" s="124" t="s">
        <v>380</v>
      </c>
      <c r="G71" s="124" t="s">
        <v>241</v>
      </c>
      <c r="H71" s="111">
        <v>2023</v>
      </c>
      <c r="I71" s="111">
        <v>2025</v>
      </c>
      <c r="J71" s="108">
        <v>5856573</v>
      </c>
      <c r="K71" s="107">
        <v>0</v>
      </c>
      <c r="L71" s="108">
        <f t="shared" si="102"/>
        <v>5856573</v>
      </c>
      <c r="M71" s="108">
        <f>J71</f>
        <v>5856573</v>
      </c>
      <c r="N71" s="108">
        <v>0</v>
      </c>
      <c r="O71" s="108">
        <f t="shared" si="93"/>
        <v>5856573</v>
      </c>
      <c r="P71" s="107">
        <f t="shared" si="131"/>
        <v>5856573</v>
      </c>
      <c r="Q71" s="107">
        <v>0</v>
      </c>
      <c r="R71" s="108">
        <f t="shared" si="94"/>
        <v>5856573</v>
      </c>
      <c r="S71" s="108">
        <f t="shared" si="95"/>
        <v>17569719</v>
      </c>
      <c r="T71" s="108">
        <f t="shared" si="96"/>
        <v>0</v>
      </c>
      <c r="U71" s="108">
        <f t="shared" si="97"/>
        <v>17569719</v>
      </c>
      <c r="V71" s="108">
        <f t="shared" si="98"/>
        <v>17569719</v>
      </c>
      <c r="W71" s="108">
        <v>0</v>
      </c>
      <c r="X71" s="108">
        <f t="shared" si="100"/>
        <v>17569719</v>
      </c>
      <c r="Y71" s="108">
        <v>0</v>
      </c>
      <c r="Z71" s="108">
        <f t="shared" si="132"/>
        <v>0</v>
      </c>
      <c r="AA71" s="108"/>
      <c r="AB71" s="108">
        <f t="shared" si="101"/>
        <v>0</v>
      </c>
      <c r="AC71" s="109">
        <f t="shared" si="133"/>
        <v>0</v>
      </c>
    </row>
    <row r="72" spans="2:29" s="88" customFormat="1" ht="54" customHeight="1" x14ac:dyDescent="0.2">
      <c r="B72" s="103" t="s">
        <v>318</v>
      </c>
      <c r="C72" s="112" t="s">
        <v>457</v>
      </c>
      <c r="D72" s="172"/>
      <c r="E72" s="171" t="s">
        <v>357</v>
      </c>
      <c r="F72" s="125" t="s">
        <v>76</v>
      </c>
      <c r="G72" s="125" t="s">
        <v>241</v>
      </c>
      <c r="H72" s="111">
        <v>2023</v>
      </c>
      <c r="I72" s="111">
        <v>2025</v>
      </c>
      <c r="J72" s="108">
        <v>5856573</v>
      </c>
      <c r="K72" s="107">
        <v>0</v>
      </c>
      <c r="L72" s="108">
        <f t="shared" si="102"/>
        <v>5856573</v>
      </c>
      <c r="M72" s="108">
        <f>J72</f>
        <v>5856573</v>
      </c>
      <c r="N72" s="108">
        <v>0</v>
      </c>
      <c r="O72" s="108">
        <f t="shared" si="93"/>
        <v>5856573</v>
      </c>
      <c r="P72" s="107">
        <f t="shared" si="131"/>
        <v>5856573</v>
      </c>
      <c r="Q72" s="107">
        <v>0</v>
      </c>
      <c r="R72" s="108">
        <f t="shared" si="94"/>
        <v>5856573</v>
      </c>
      <c r="S72" s="108">
        <f t="shared" si="95"/>
        <v>17569719</v>
      </c>
      <c r="T72" s="108">
        <f t="shared" si="96"/>
        <v>0</v>
      </c>
      <c r="U72" s="108">
        <f t="shared" si="97"/>
        <v>17569719</v>
      </c>
      <c r="V72" s="108">
        <f t="shared" si="98"/>
        <v>17569719</v>
      </c>
      <c r="W72" s="108">
        <v>0</v>
      </c>
      <c r="X72" s="108">
        <f t="shared" si="100"/>
        <v>17569719</v>
      </c>
      <c r="Y72" s="108">
        <v>0</v>
      </c>
      <c r="Z72" s="108">
        <f t="shared" si="132"/>
        <v>0</v>
      </c>
      <c r="AA72" s="108"/>
      <c r="AB72" s="108">
        <f t="shared" si="101"/>
        <v>0</v>
      </c>
      <c r="AC72" s="109">
        <f t="shared" si="133"/>
        <v>0</v>
      </c>
    </row>
    <row r="73" spans="2:29" s="88" customFormat="1" ht="62.25" customHeight="1" x14ac:dyDescent="0.2">
      <c r="B73" s="103" t="s">
        <v>319</v>
      </c>
      <c r="C73" s="112" t="s">
        <v>309</v>
      </c>
      <c r="D73" s="175"/>
      <c r="E73" s="171" t="s">
        <v>357</v>
      </c>
      <c r="F73" s="125" t="s">
        <v>76</v>
      </c>
      <c r="G73" s="106" t="s">
        <v>433</v>
      </c>
      <c r="H73" s="111"/>
      <c r="I73" s="111"/>
      <c r="J73" s="107">
        <v>611455</v>
      </c>
      <c r="K73" s="108">
        <v>0</v>
      </c>
      <c r="L73" s="108">
        <f t="shared" si="102"/>
        <v>611455</v>
      </c>
      <c r="M73" s="107">
        <f>J73</f>
        <v>611455</v>
      </c>
      <c r="N73" s="108">
        <v>0</v>
      </c>
      <c r="O73" s="108">
        <f t="shared" si="93"/>
        <v>611455</v>
      </c>
      <c r="P73" s="107">
        <f t="shared" si="131"/>
        <v>611455</v>
      </c>
      <c r="Q73" s="107">
        <v>0</v>
      </c>
      <c r="R73" s="108">
        <f t="shared" si="94"/>
        <v>611455</v>
      </c>
      <c r="S73" s="108">
        <f t="shared" si="95"/>
        <v>1834365</v>
      </c>
      <c r="T73" s="108">
        <f t="shared" si="96"/>
        <v>0</v>
      </c>
      <c r="U73" s="108">
        <f t="shared" si="97"/>
        <v>1834365</v>
      </c>
      <c r="V73" s="108">
        <f t="shared" si="98"/>
        <v>1834365</v>
      </c>
      <c r="W73" s="108">
        <v>0</v>
      </c>
      <c r="X73" s="108">
        <f t="shared" si="100"/>
        <v>1834365</v>
      </c>
      <c r="Y73" s="108">
        <v>0</v>
      </c>
      <c r="Z73" s="108">
        <f t="shared" si="132"/>
        <v>0</v>
      </c>
      <c r="AA73" s="108"/>
      <c r="AB73" s="108">
        <f t="shared" si="101"/>
        <v>0</v>
      </c>
      <c r="AC73" s="109">
        <f t="shared" si="133"/>
        <v>0</v>
      </c>
    </row>
    <row r="74" spans="2:29" s="88" customFormat="1" ht="48" customHeight="1" x14ac:dyDescent="0.2">
      <c r="B74" s="103" t="s">
        <v>331</v>
      </c>
      <c r="C74" s="112" t="s">
        <v>465</v>
      </c>
      <c r="D74" s="77"/>
      <c r="E74" s="171" t="s">
        <v>333</v>
      </c>
      <c r="F74" s="125" t="s">
        <v>76</v>
      </c>
      <c r="G74" s="125" t="s">
        <v>76</v>
      </c>
      <c r="H74" s="171">
        <v>2023</v>
      </c>
      <c r="I74" s="125">
        <v>2025</v>
      </c>
      <c r="J74" s="108">
        <v>0</v>
      </c>
      <c r="K74" s="108">
        <v>130716500</v>
      </c>
      <c r="L74" s="108">
        <f>J74+K74</f>
        <v>130716500</v>
      </c>
      <c r="M74" s="108"/>
      <c r="N74" s="108">
        <v>252432995</v>
      </c>
      <c r="O74" s="108">
        <f>M74+N74</f>
        <v>252432995</v>
      </c>
      <c r="P74" s="108">
        <v>0</v>
      </c>
      <c r="Q74" s="108">
        <v>252432995</v>
      </c>
      <c r="R74" s="108">
        <f>P74+Q74</f>
        <v>252432995</v>
      </c>
      <c r="S74" s="108">
        <f t="shared" ref="S74:S75" si="134">J74+M74+P74</f>
        <v>0</v>
      </c>
      <c r="T74" s="108">
        <f t="shared" ref="T74:T75" si="135">K74+N74+Q74</f>
        <v>635582490</v>
      </c>
      <c r="U74" s="108">
        <f t="shared" si="97"/>
        <v>635582490</v>
      </c>
      <c r="V74" s="108">
        <f t="shared" si="98"/>
        <v>0</v>
      </c>
      <c r="W74" s="108">
        <v>0</v>
      </c>
      <c r="X74" s="108">
        <f t="shared" si="100"/>
        <v>0</v>
      </c>
      <c r="Y74" s="108">
        <v>0</v>
      </c>
      <c r="Z74" s="108">
        <f>T74</f>
        <v>635582490</v>
      </c>
      <c r="AA74" s="185" t="s">
        <v>334</v>
      </c>
      <c r="AB74" s="108">
        <f t="shared" si="101"/>
        <v>635582490</v>
      </c>
      <c r="AC74" s="109">
        <f t="shared" si="133"/>
        <v>0</v>
      </c>
    </row>
    <row r="75" spans="2:29" s="88" customFormat="1" ht="33.75" customHeight="1" x14ac:dyDescent="0.2">
      <c r="B75" s="103" t="s">
        <v>332</v>
      </c>
      <c r="C75" s="112" t="s">
        <v>466</v>
      </c>
      <c r="D75" s="77"/>
      <c r="E75" s="171" t="s">
        <v>335</v>
      </c>
      <c r="F75" s="125" t="s">
        <v>76</v>
      </c>
      <c r="G75" s="125" t="s">
        <v>76</v>
      </c>
      <c r="H75" s="171">
        <v>2022</v>
      </c>
      <c r="I75" s="125">
        <v>2025</v>
      </c>
      <c r="J75" s="108">
        <v>0</v>
      </c>
      <c r="K75" s="108">
        <v>45000000</v>
      </c>
      <c r="L75" s="108">
        <f>J75+K75</f>
        <v>45000000</v>
      </c>
      <c r="M75" s="108">
        <v>0</v>
      </c>
      <c r="N75" s="108">
        <v>49420000</v>
      </c>
      <c r="O75" s="108">
        <f>M75+N75</f>
        <v>49420000</v>
      </c>
      <c r="P75" s="108">
        <v>0</v>
      </c>
      <c r="Q75" s="108">
        <v>0</v>
      </c>
      <c r="R75" s="108">
        <f>P75+Q75</f>
        <v>0</v>
      </c>
      <c r="S75" s="108">
        <f t="shared" si="134"/>
        <v>0</v>
      </c>
      <c r="T75" s="108">
        <f t="shared" si="135"/>
        <v>94420000</v>
      </c>
      <c r="U75" s="108">
        <f t="shared" si="97"/>
        <v>94420000</v>
      </c>
      <c r="V75" s="108">
        <f t="shared" si="98"/>
        <v>0</v>
      </c>
      <c r="W75" s="108">
        <f>K75+N75+Q75</f>
        <v>94420000</v>
      </c>
      <c r="X75" s="108">
        <f t="shared" si="100"/>
        <v>94420000</v>
      </c>
      <c r="Y75" s="108">
        <v>0</v>
      </c>
      <c r="Z75" s="108">
        <v>0</v>
      </c>
      <c r="AA75" s="185"/>
      <c r="AB75" s="108">
        <f t="shared" si="101"/>
        <v>0</v>
      </c>
      <c r="AC75" s="109">
        <f t="shared" si="133"/>
        <v>0</v>
      </c>
    </row>
    <row r="76" spans="2:29" s="88" customFormat="1" ht="42" customHeight="1" x14ac:dyDescent="0.2">
      <c r="B76" s="103" t="s">
        <v>336</v>
      </c>
      <c r="C76" s="112" t="s">
        <v>467</v>
      </c>
      <c r="D76" s="77"/>
      <c r="E76" s="171" t="s">
        <v>337</v>
      </c>
      <c r="F76" s="125" t="s">
        <v>76</v>
      </c>
      <c r="G76" s="125" t="s">
        <v>76</v>
      </c>
      <c r="H76" s="171">
        <v>2023</v>
      </c>
      <c r="I76" s="125">
        <v>2025</v>
      </c>
      <c r="J76" s="108">
        <v>0</v>
      </c>
      <c r="K76" s="108">
        <f>341947000+177780000</f>
        <v>519727000</v>
      </c>
      <c r="L76" s="108">
        <f>J76+K76</f>
        <v>519727000</v>
      </c>
      <c r="M76" s="108">
        <v>0</v>
      </c>
      <c r="N76" s="108">
        <v>0</v>
      </c>
      <c r="O76" s="108">
        <f>M76+N76</f>
        <v>0</v>
      </c>
      <c r="P76" s="108">
        <v>0</v>
      </c>
      <c r="Q76" s="108">
        <v>85272000</v>
      </c>
      <c r="R76" s="108">
        <f>P76+Q76</f>
        <v>85272000</v>
      </c>
      <c r="S76" s="108">
        <f>J76+M76+P76</f>
        <v>0</v>
      </c>
      <c r="T76" s="108">
        <f>K76+N76+Q76</f>
        <v>604999000</v>
      </c>
      <c r="U76" s="108">
        <f t="shared" si="97"/>
        <v>604999000</v>
      </c>
      <c r="V76" s="108">
        <v>0</v>
      </c>
      <c r="W76" s="108">
        <v>0</v>
      </c>
      <c r="X76" s="108">
        <f t="shared" si="100"/>
        <v>0</v>
      </c>
      <c r="Y76" s="108">
        <v>0</v>
      </c>
      <c r="Z76" s="108">
        <f>T76</f>
        <v>604999000</v>
      </c>
      <c r="AA76" s="185" t="s">
        <v>338</v>
      </c>
      <c r="AB76" s="108">
        <f t="shared" si="101"/>
        <v>604999000</v>
      </c>
      <c r="AC76" s="109">
        <f t="shared" si="133"/>
        <v>0</v>
      </c>
    </row>
    <row r="77" spans="2:29" ht="27" customHeight="1" x14ac:dyDescent="0.2">
      <c r="B77" s="116"/>
      <c r="C77" s="117" t="s">
        <v>24</v>
      </c>
      <c r="D77" s="126"/>
      <c r="E77" s="126"/>
      <c r="F77" s="127"/>
      <c r="G77" s="127"/>
      <c r="H77" s="119"/>
      <c r="I77" s="119"/>
      <c r="J77" s="120">
        <f t="shared" ref="J77:AC77" si="136">SUM(J54:J76)</f>
        <v>352006043</v>
      </c>
      <c r="K77" s="120">
        <f t="shared" si="136"/>
        <v>720093500</v>
      </c>
      <c r="L77" s="120">
        <f t="shared" si="136"/>
        <v>1072099543</v>
      </c>
      <c r="M77" s="120">
        <f t="shared" si="136"/>
        <v>350449333</v>
      </c>
      <c r="N77" s="120">
        <f t="shared" si="136"/>
        <v>301852995</v>
      </c>
      <c r="O77" s="120">
        <f t="shared" si="136"/>
        <v>652302328</v>
      </c>
      <c r="P77" s="120">
        <f t="shared" si="136"/>
        <v>350449333</v>
      </c>
      <c r="Q77" s="120">
        <f t="shared" si="136"/>
        <v>337704995</v>
      </c>
      <c r="R77" s="120">
        <f t="shared" si="136"/>
        <v>688154328</v>
      </c>
      <c r="S77" s="120">
        <f t="shared" si="136"/>
        <v>1052904709</v>
      </c>
      <c r="T77" s="120">
        <f t="shared" si="136"/>
        <v>1359651490</v>
      </c>
      <c r="U77" s="120">
        <f t="shared" si="136"/>
        <v>2412556199</v>
      </c>
      <c r="V77" s="120">
        <f t="shared" si="136"/>
        <v>1052904709</v>
      </c>
      <c r="W77" s="120">
        <f t="shared" si="136"/>
        <v>94420000</v>
      </c>
      <c r="X77" s="120">
        <f t="shared" si="136"/>
        <v>1147324709</v>
      </c>
      <c r="Y77" s="120">
        <f t="shared" si="136"/>
        <v>0</v>
      </c>
      <c r="Z77" s="120">
        <f t="shared" si="136"/>
        <v>1265231490</v>
      </c>
      <c r="AA77" s="120">
        <f t="shared" si="136"/>
        <v>0</v>
      </c>
      <c r="AB77" s="120">
        <f t="shared" si="136"/>
        <v>1265231490</v>
      </c>
      <c r="AC77" s="120">
        <f t="shared" si="136"/>
        <v>0</v>
      </c>
    </row>
    <row r="78" spans="2:29" s="88" customFormat="1" ht="54.75" customHeight="1" x14ac:dyDescent="0.2">
      <c r="B78" s="103">
        <v>1.5</v>
      </c>
      <c r="C78" s="233" t="s">
        <v>148</v>
      </c>
      <c r="D78" s="234"/>
      <c r="E78" s="105"/>
      <c r="F78" s="106"/>
      <c r="G78" s="106"/>
      <c r="H78" s="111"/>
      <c r="I78" s="111"/>
      <c r="J78" s="107"/>
      <c r="K78" s="107"/>
      <c r="L78" s="108"/>
      <c r="M78" s="108"/>
      <c r="N78" s="108"/>
      <c r="O78" s="108"/>
      <c r="P78" s="108"/>
      <c r="Q78" s="108"/>
      <c r="R78" s="108"/>
      <c r="S78" s="108"/>
      <c r="T78" s="108"/>
      <c r="U78" s="108"/>
      <c r="V78" s="108"/>
      <c r="W78" s="108"/>
      <c r="X78" s="108"/>
      <c r="Y78" s="108"/>
      <c r="Z78" s="108"/>
      <c r="AA78" s="108"/>
      <c r="AB78" s="108"/>
      <c r="AC78" s="109"/>
    </row>
    <row r="79" spans="2:29" s="88" customFormat="1" ht="52.5" customHeight="1" x14ac:dyDescent="0.2">
      <c r="B79" s="103" t="s">
        <v>46</v>
      </c>
      <c r="C79" s="128" t="s">
        <v>458</v>
      </c>
      <c r="D79" s="123"/>
      <c r="E79" s="114" t="s">
        <v>346</v>
      </c>
      <c r="F79" s="106" t="s">
        <v>76</v>
      </c>
      <c r="G79" s="106" t="s">
        <v>112</v>
      </c>
      <c r="H79" s="111">
        <v>2023</v>
      </c>
      <c r="I79" s="111">
        <v>2025</v>
      </c>
      <c r="J79" s="107">
        <v>26500000</v>
      </c>
      <c r="K79" s="107">
        <v>0</v>
      </c>
      <c r="L79" s="108">
        <f>J79+K79</f>
        <v>26500000</v>
      </c>
      <c r="M79" s="193">
        <f>J79</f>
        <v>26500000</v>
      </c>
      <c r="N79" s="107">
        <v>0</v>
      </c>
      <c r="O79" s="108">
        <f>M79+N79</f>
        <v>26500000</v>
      </c>
      <c r="P79" s="107">
        <f>M79</f>
        <v>26500000</v>
      </c>
      <c r="Q79" s="107">
        <v>0</v>
      </c>
      <c r="R79" s="108">
        <f>P79+Q79</f>
        <v>26500000</v>
      </c>
      <c r="S79" s="108">
        <f t="shared" ref="S79:S86" si="137">J79+M79+P79</f>
        <v>79500000</v>
      </c>
      <c r="T79" s="108">
        <f t="shared" ref="T79:T84" si="138">K79+N79+Q79</f>
        <v>0</v>
      </c>
      <c r="U79" s="108">
        <f>S79+T79</f>
        <v>79500000</v>
      </c>
      <c r="V79" s="108">
        <f t="shared" ref="V79" si="139">J79+M79+P79</f>
        <v>79500000</v>
      </c>
      <c r="W79" s="108">
        <f t="shared" ref="W79" si="140">K79+N79+Q79</f>
        <v>0</v>
      </c>
      <c r="X79" s="108">
        <f t="shared" ref="X79" si="141">V79+W79</f>
        <v>79500000</v>
      </c>
      <c r="Y79" s="108">
        <v>0</v>
      </c>
      <c r="Z79" s="108">
        <v>0</v>
      </c>
      <c r="AA79" s="185"/>
      <c r="AB79" s="108">
        <f>Y79+Z79</f>
        <v>0</v>
      </c>
      <c r="AC79" s="109">
        <f>U79-X79-AB79</f>
        <v>0</v>
      </c>
    </row>
    <row r="80" spans="2:29" s="88" customFormat="1" ht="52.5" customHeight="1" x14ac:dyDescent="0.2">
      <c r="B80" s="103" t="s">
        <v>47</v>
      </c>
      <c r="C80" s="128" t="s">
        <v>283</v>
      </c>
      <c r="D80" s="123"/>
      <c r="E80" s="114" t="s">
        <v>347</v>
      </c>
      <c r="F80" s="106" t="s">
        <v>76</v>
      </c>
      <c r="G80" s="106" t="s">
        <v>421</v>
      </c>
      <c r="H80" s="111">
        <v>2023</v>
      </c>
      <c r="I80" s="111">
        <v>2025</v>
      </c>
      <c r="J80" s="107">
        <v>9010000</v>
      </c>
      <c r="K80" s="107">
        <v>0</v>
      </c>
      <c r="L80" s="108">
        <f t="shared" ref="L80:L86" si="142">J80+K80</f>
        <v>9010000</v>
      </c>
      <c r="M80" s="193">
        <f>J80</f>
        <v>9010000</v>
      </c>
      <c r="N80" s="107">
        <v>0</v>
      </c>
      <c r="O80" s="108">
        <f t="shared" ref="O80:O83" si="143">M80+N80</f>
        <v>9010000</v>
      </c>
      <c r="P80" s="107">
        <f t="shared" ref="P80:P85" si="144">M80</f>
        <v>9010000</v>
      </c>
      <c r="Q80" s="107">
        <v>0</v>
      </c>
      <c r="R80" s="108">
        <f t="shared" ref="R80:R86" si="145">P80+Q80</f>
        <v>9010000</v>
      </c>
      <c r="S80" s="108">
        <f t="shared" si="137"/>
        <v>27030000</v>
      </c>
      <c r="T80" s="108">
        <f t="shared" si="138"/>
        <v>0</v>
      </c>
      <c r="U80" s="108">
        <f t="shared" ref="U80:U84" si="146">S80+T80</f>
        <v>27030000</v>
      </c>
      <c r="V80" s="108">
        <f t="shared" ref="V80:V84" si="147">J80+M80+P80</f>
        <v>27030000</v>
      </c>
      <c r="W80" s="108">
        <f t="shared" ref="W80:W84" si="148">K80+N80+Q80</f>
        <v>0</v>
      </c>
      <c r="X80" s="108">
        <f t="shared" ref="X80:X84" si="149">V80+W80</f>
        <v>27030000</v>
      </c>
      <c r="Y80" s="108">
        <v>0</v>
      </c>
      <c r="Z80" s="108">
        <v>0</v>
      </c>
      <c r="AA80" s="185"/>
      <c r="AB80" s="108">
        <f t="shared" ref="AB80:AB84" si="150">Y80+Z80</f>
        <v>0</v>
      </c>
      <c r="AC80" s="109">
        <f t="shared" ref="AC80:AC82" si="151">U80-X80-AB80</f>
        <v>0</v>
      </c>
    </row>
    <row r="81" spans="2:29" s="113" customFormat="1" ht="44.25" customHeight="1" x14ac:dyDescent="0.15">
      <c r="B81" s="103" t="s">
        <v>82</v>
      </c>
      <c r="C81" s="128" t="s">
        <v>394</v>
      </c>
      <c r="D81" s="123"/>
      <c r="E81" s="114" t="s">
        <v>349</v>
      </c>
      <c r="F81" s="106" t="s">
        <v>76</v>
      </c>
      <c r="G81" s="106" t="s">
        <v>434</v>
      </c>
      <c r="H81" s="111">
        <v>2023</v>
      </c>
      <c r="I81" s="111">
        <v>2025</v>
      </c>
      <c r="J81" s="107">
        <v>10000000</v>
      </c>
      <c r="K81" s="107">
        <v>0</v>
      </c>
      <c r="L81" s="108">
        <f t="shared" si="142"/>
        <v>10000000</v>
      </c>
      <c r="M81" s="107">
        <v>0</v>
      </c>
      <c r="N81" s="107">
        <v>0</v>
      </c>
      <c r="O81" s="108">
        <f t="shared" si="143"/>
        <v>0</v>
      </c>
      <c r="P81" s="107">
        <v>0</v>
      </c>
      <c r="Q81" s="107">
        <v>0</v>
      </c>
      <c r="R81" s="108">
        <f t="shared" si="145"/>
        <v>0</v>
      </c>
      <c r="S81" s="108">
        <f t="shared" si="137"/>
        <v>10000000</v>
      </c>
      <c r="T81" s="108">
        <f t="shared" si="138"/>
        <v>0</v>
      </c>
      <c r="U81" s="108">
        <f t="shared" si="146"/>
        <v>10000000</v>
      </c>
      <c r="V81" s="108">
        <f t="shared" si="147"/>
        <v>10000000</v>
      </c>
      <c r="W81" s="108">
        <f t="shared" si="148"/>
        <v>0</v>
      </c>
      <c r="X81" s="108">
        <f t="shared" si="149"/>
        <v>10000000</v>
      </c>
      <c r="Y81" s="108">
        <v>0</v>
      </c>
      <c r="Z81" s="108">
        <v>0</v>
      </c>
      <c r="AA81" s="185"/>
      <c r="AB81" s="108">
        <f t="shared" si="150"/>
        <v>0</v>
      </c>
      <c r="AC81" s="109">
        <f t="shared" si="151"/>
        <v>0</v>
      </c>
    </row>
    <row r="82" spans="2:29" s="88" customFormat="1" ht="45" x14ac:dyDescent="0.2">
      <c r="B82" s="103" t="s">
        <v>306</v>
      </c>
      <c r="C82" s="128" t="s">
        <v>468</v>
      </c>
      <c r="D82" s="123" t="s">
        <v>21</v>
      </c>
      <c r="E82" s="114" t="s">
        <v>348</v>
      </c>
      <c r="F82" s="106" t="s">
        <v>76</v>
      </c>
      <c r="G82" s="106" t="s">
        <v>435</v>
      </c>
      <c r="H82" s="111">
        <v>2023</v>
      </c>
      <c r="I82" s="111">
        <v>2025</v>
      </c>
      <c r="J82" s="107">
        <v>196736000</v>
      </c>
      <c r="K82" s="107">
        <v>0</v>
      </c>
      <c r="L82" s="108">
        <f t="shared" si="142"/>
        <v>196736000</v>
      </c>
      <c r="M82" s="107">
        <v>0</v>
      </c>
      <c r="N82" s="107">
        <v>0</v>
      </c>
      <c r="O82" s="108">
        <f t="shared" si="143"/>
        <v>0</v>
      </c>
      <c r="P82" s="107">
        <v>0</v>
      </c>
      <c r="Q82" s="107">
        <v>0</v>
      </c>
      <c r="R82" s="108">
        <f t="shared" si="145"/>
        <v>0</v>
      </c>
      <c r="S82" s="108">
        <f t="shared" si="137"/>
        <v>196736000</v>
      </c>
      <c r="T82" s="108">
        <f t="shared" si="138"/>
        <v>0</v>
      </c>
      <c r="U82" s="108">
        <f t="shared" si="146"/>
        <v>196736000</v>
      </c>
      <c r="V82" s="108">
        <f t="shared" si="147"/>
        <v>196736000</v>
      </c>
      <c r="W82" s="108">
        <f t="shared" si="148"/>
        <v>0</v>
      </c>
      <c r="X82" s="108">
        <f t="shared" si="149"/>
        <v>196736000</v>
      </c>
      <c r="Y82" s="108">
        <v>0</v>
      </c>
      <c r="Z82" s="108">
        <v>0</v>
      </c>
      <c r="AA82" s="185"/>
      <c r="AB82" s="108">
        <f t="shared" si="150"/>
        <v>0</v>
      </c>
      <c r="AC82" s="109">
        <f t="shared" si="151"/>
        <v>0</v>
      </c>
    </row>
    <row r="83" spans="2:29" s="88" customFormat="1" ht="32.25" customHeight="1" x14ac:dyDescent="0.2">
      <c r="B83" s="103" t="s">
        <v>393</v>
      </c>
      <c r="C83" s="128" t="s">
        <v>267</v>
      </c>
      <c r="D83" s="179"/>
      <c r="E83" s="114" t="s">
        <v>360</v>
      </c>
      <c r="F83" s="106" t="s">
        <v>76</v>
      </c>
      <c r="G83" s="106" t="s">
        <v>76</v>
      </c>
      <c r="H83" s="111">
        <v>2023</v>
      </c>
      <c r="I83" s="111">
        <v>2025</v>
      </c>
      <c r="J83" s="107">
        <v>6500000</v>
      </c>
      <c r="K83" s="107">
        <v>0</v>
      </c>
      <c r="L83" s="152">
        <f t="shared" si="142"/>
        <v>6500000</v>
      </c>
      <c r="M83" s="107">
        <f>J83</f>
        <v>6500000</v>
      </c>
      <c r="N83" s="107">
        <v>0</v>
      </c>
      <c r="O83" s="152">
        <f t="shared" si="143"/>
        <v>6500000</v>
      </c>
      <c r="P83" s="107">
        <f>M83</f>
        <v>6500000</v>
      </c>
      <c r="Q83" s="107">
        <v>0</v>
      </c>
      <c r="R83" s="152">
        <f t="shared" si="145"/>
        <v>6500000</v>
      </c>
      <c r="S83" s="108">
        <f>J83+M83+P83</f>
        <v>19500000</v>
      </c>
      <c r="T83" s="108">
        <f t="shared" si="138"/>
        <v>0</v>
      </c>
      <c r="U83" s="108">
        <f>S83+T83</f>
        <v>19500000</v>
      </c>
      <c r="V83" s="148">
        <f t="shared" ref="V83" si="152">S83</f>
        <v>19500000</v>
      </c>
      <c r="W83" s="148">
        <f t="shared" ref="W83" si="153">T83</f>
        <v>0</v>
      </c>
      <c r="X83" s="148">
        <f t="shared" si="149"/>
        <v>19500000</v>
      </c>
      <c r="Y83" s="108">
        <v>0</v>
      </c>
      <c r="Z83" s="108">
        <v>0</v>
      </c>
      <c r="AA83" s="185"/>
      <c r="AB83" s="108">
        <f t="shared" si="150"/>
        <v>0</v>
      </c>
      <c r="AC83" s="109">
        <f>U83-X83-AB83</f>
        <v>0</v>
      </c>
    </row>
    <row r="84" spans="2:29" s="88" customFormat="1" ht="71.25" customHeight="1" x14ac:dyDescent="0.2">
      <c r="B84" s="103" t="s">
        <v>229</v>
      </c>
      <c r="C84" s="129" t="s">
        <v>469</v>
      </c>
      <c r="D84" s="123"/>
      <c r="E84" s="114" t="s">
        <v>372</v>
      </c>
      <c r="F84" s="121" t="s">
        <v>310</v>
      </c>
      <c r="G84" s="106" t="s">
        <v>436</v>
      </c>
      <c r="H84" s="111">
        <v>2023</v>
      </c>
      <c r="I84" s="111">
        <v>2025</v>
      </c>
      <c r="J84" s="107">
        <v>45000000</v>
      </c>
      <c r="K84" s="107">
        <v>0</v>
      </c>
      <c r="L84" s="108">
        <f t="shared" si="142"/>
        <v>45000000</v>
      </c>
      <c r="M84" s="107">
        <f t="shared" ref="M84:M85" si="154">J84</f>
        <v>45000000</v>
      </c>
      <c r="N84" s="107">
        <v>0</v>
      </c>
      <c r="O84" s="108">
        <f>M84+N84</f>
        <v>45000000</v>
      </c>
      <c r="P84" s="107">
        <f t="shared" si="144"/>
        <v>45000000</v>
      </c>
      <c r="Q84" s="107">
        <v>0</v>
      </c>
      <c r="R84" s="108">
        <f t="shared" si="145"/>
        <v>45000000</v>
      </c>
      <c r="S84" s="108">
        <f t="shared" si="137"/>
        <v>135000000</v>
      </c>
      <c r="T84" s="108">
        <f t="shared" si="138"/>
        <v>0</v>
      </c>
      <c r="U84" s="108">
        <f t="shared" si="146"/>
        <v>135000000</v>
      </c>
      <c r="V84" s="108">
        <f t="shared" si="147"/>
        <v>135000000</v>
      </c>
      <c r="W84" s="108">
        <f t="shared" si="148"/>
        <v>0</v>
      </c>
      <c r="X84" s="108">
        <f t="shared" si="149"/>
        <v>135000000</v>
      </c>
      <c r="Y84" s="108">
        <v>0</v>
      </c>
      <c r="Z84" s="108">
        <v>0</v>
      </c>
      <c r="AA84" s="185"/>
      <c r="AB84" s="108">
        <f t="shared" si="150"/>
        <v>0</v>
      </c>
      <c r="AC84" s="109">
        <f>U84-X84-AB84</f>
        <v>0</v>
      </c>
    </row>
    <row r="85" spans="2:29" s="88" customFormat="1" ht="45" customHeight="1" x14ac:dyDescent="0.2">
      <c r="B85" s="103" t="s">
        <v>230</v>
      </c>
      <c r="C85" s="129" t="s">
        <v>459</v>
      </c>
      <c r="D85" s="123"/>
      <c r="E85" s="121" t="s">
        <v>398</v>
      </c>
      <c r="F85" s="121" t="s">
        <v>71</v>
      </c>
      <c r="G85" s="106" t="s">
        <v>437</v>
      </c>
      <c r="H85" s="111">
        <v>2023</v>
      </c>
      <c r="I85" s="111">
        <v>2025</v>
      </c>
      <c r="J85" s="107">
        <v>1050000</v>
      </c>
      <c r="K85" s="107">
        <v>0</v>
      </c>
      <c r="L85" s="108">
        <f t="shared" si="142"/>
        <v>1050000</v>
      </c>
      <c r="M85" s="107">
        <f t="shared" si="154"/>
        <v>1050000</v>
      </c>
      <c r="N85" s="107">
        <v>0</v>
      </c>
      <c r="O85" s="108">
        <f t="shared" ref="O85:O86" si="155">M85+N85</f>
        <v>1050000</v>
      </c>
      <c r="P85" s="107">
        <f t="shared" si="144"/>
        <v>1050000</v>
      </c>
      <c r="Q85" s="107">
        <v>0</v>
      </c>
      <c r="R85" s="108">
        <f t="shared" si="145"/>
        <v>1050000</v>
      </c>
      <c r="S85" s="108">
        <f t="shared" si="137"/>
        <v>3150000</v>
      </c>
      <c r="T85" s="108">
        <f t="shared" ref="T85" si="156">K85+N85+Q85</f>
        <v>0</v>
      </c>
      <c r="U85" s="108">
        <f t="shared" ref="U85:U86" si="157">S85+T85</f>
        <v>3150000</v>
      </c>
      <c r="V85" s="108">
        <f>J85+M85+P85</f>
        <v>3150000</v>
      </c>
      <c r="W85" s="108">
        <f t="shared" ref="W85" si="158">K85+N85+Q85</f>
        <v>0</v>
      </c>
      <c r="X85" s="108">
        <f t="shared" ref="X85:X86" si="159">V85+W85</f>
        <v>3150000</v>
      </c>
      <c r="Y85" s="108">
        <v>0</v>
      </c>
      <c r="Z85" s="108">
        <v>0</v>
      </c>
      <c r="AA85" s="185"/>
      <c r="AB85" s="108">
        <f t="shared" ref="AB85" si="160">Y85+Z85</f>
        <v>0</v>
      </c>
      <c r="AC85" s="109">
        <f t="shared" ref="AC85" si="161">U85-X85-AB85</f>
        <v>0</v>
      </c>
    </row>
    <row r="86" spans="2:29" s="88" customFormat="1" ht="45" customHeight="1" x14ac:dyDescent="0.2">
      <c r="B86" s="103" t="s">
        <v>472</v>
      </c>
      <c r="C86" s="128" t="s">
        <v>284</v>
      </c>
      <c r="D86" s="123"/>
      <c r="E86" s="121" t="s">
        <v>399</v>
      </c>
      <c r="F86" s="121" t="s">
        <v>71</v>
      </c>
      <c r="G86" s="106" t="s">
        <v>111</v>
      </c>
      <c r="H86" s="111">
        <v>2023</v>
      </c>
      <c r="I86" s="111">
        <v>2023</v>
      </c>
      <c r="J86" s="107">
        <v>0</v>
      </c>
      <c r="K86" s="107">
        <v>0</v>
      </c>
      <c r="L86" s="108">
        <f t="shared" si="142"/>
        <v>0</v>
      </c>
      <c r="M86" s="107">
        <v>9600</v>
      </c>
      <c r="N86" s="107">
        <v>0</v>
      </c>
      <c r="O86" s="108">
        <f t="shared" si="155"/>
        <v>9600</v>
      </c>
      <c r="P86" s="107">
        <v>9600</v>
      </c>
      <c r="Q86" s="107">
        <v>0</v>
      </c>
      <c r="R86" s="108">
        <f t="shared" si="145"/>
        <v>9600</v>
      </c>
      <c r="S86" s="108">
        <f t="shared" si="137"/>
        <v>19200</v>
      </c>
      <c r="T86" s="108">
        <v>0</v>
      </c>
      <c r="U86" s="108">
        <f t="shared" si="157"/>
        <v>19200</v>
      </c>
      <c r="V86" s="108">
        <f>J86+M86+P86</f>
        <v>19200</v>
      </c>
      <c r="W86" s="108">
        <v>0</v>
      </c>
      <c r="X86" s="108">
        <f t="shared" si="159"/>
        <v>19200</v>
      </c>
      <c r="Y86" s="108">
        <v>0</v>
      </c>
      <c r="Z86" s="108">
        <v>0</v>
      </c>
      <c r="AA86" s="185"/>
      <c r="AB86" s="108">
        <v>0</v>
      </c>
      <c r="AC86" s="109">
        <v>0</v>
      </c>
    </row>
    <row r="87" spans="2:29" ht="35.25" customHeight="1" x14ac:dyDescent="0.2">
      <c r="B87" s="116"/>
      <c r="C87" s="117" t="s">
        <v>86</v>
      </c>
      <c r="D87" s="118"/>
      <c r="E87" s="118"/>
      <c r="F87" s="119"/>
      <c r="G87" s="119"/>
      <c r="H87" s="119"/>
      <c r="I87" s="130"/>
      <c r="J87" s="120">
        <f>SUM(J79:J86)</f>
        <v>294796000</v>
      </c>
      <c r="K87" s="120">
        <f t="shared" ref="K87:AC87" si="162">SUM(K79:K86)</f>
        <v>0</v>
      </c>
      <c r="L87" s="120">
        <f t="shared" si="162"/>
        <v>294796000</v>
      </c>
      <c r="M87" s="120">
        <f>SUM(M79:M86)</f>
        <v>88069600</v>
      </c>
      <c r="N87" s="120">
        <f t="shared" si="162"/>
        <v>0</v>
      </c>
      <c r="O87" s="120">
        <f t="shared" si="162"/>
        <v>88069600</v>
      </c>
      <c r="P87" s="120">
        <f t="shared" si="162"/>
        <v>88069600</v>
      </c>
      <c r="Q87" s="120">
        <f t="shared" si="162"/>
        <v>0</v>
      </c>
      <c r="R87" s="120">
        <f t="shared" si="162"/>
        <v>88069600</v>
      </c>
      <c r="S87" s="120">
        <f t="shared" si="162"/>
        <v>470935200</v>
      </c>
      <c r="T87" s="120">
        <f t="shared" si="162"/>
        <v>0</v>
      </c>
      <c r="U87" s="120">
        <f t="shared" si="162"/>
        <v>470935200</v>
      </c>
      <c r="V87" s="120">
        <f t="shared" si="162"/>
        <v>470935200</v>
      </c>
      <c r="W87" s="120">
        <f t="shared" si="162"/>
        <v>0</v>
      </c>
      <c r="X87" s="120">
        <f t="shared" si="162"/>
        <v>470935200</v>
      </c>
      <c r="Y87" s="120">
        <f t="shared" si="162"/>
        <v>0</v>
      </c>
      <c r="Z87" s="120">
        <f t="shared" si="162"/>
        <v>0</v>
      </c>
      <c r="AA87" s="120">
        <f t="shared" si="162"/>
        <v>0</v>
      </c>
      <c r="AB87" s="120">
        <f t="shared" si="162"/>
        <v>0</v>
      </c>
      <c r="AC87" s="120">
        <f t="shared" si="162"/>
        <v>0</v>
      </c>
    </row>
    <row r="88" spans="2:29" s="88" customFormat="1" ht="30" customHeight="1" x14ac:dyDescent="0.2">
      <c r="B88" s="103">
        <v>1.6</v>
      </c>
      <c r="C88" s="233" t="s">
        <v>149</v>
      </c>
      <c r="D88" s="234"/>
      <c r="E88" s="105"/>
      <c r="F88" s="106"/>
      <c r="G88" s="106"/>
      <c r="H88" s="111"/>
      <c r="I88" s="111"/>
      <c r="J88" s="107"/>
      <c r="K88" s="107"/>
      <c r="L88" s="108"/>
      <c r="M88" s="108"/>
      <c r="N88" s="108"/>
      <c r="O88" s="108"/>
      <c r="P88" s="108"/>
      <c r="Q88" s="108"/>
      <c r="R88" s="108"/>
      <c r="S88" s="108"/>
      <c r="T88" s="108"/>
      <c r="U88" s="108"/>
      <c r="V88" s="108"/>
      <c r="W88" s="108"/>
      <c r="X88" s="108"/>
      <c r="Y88" s="108"/>
      <c r="Z88" s="108"/>
      <c r="AA88" s="108"/>
      <c r="AB88" s="108"/>
      <c r="AC88" s="109"/>
    </row>
    <row r="89" spans="2:29" s="88" customFormat="1" ht="37.5" customHeight="1" x14ac:dyDescent="0.2">
      <c r="B89" s="170" t="s">
        <v>83</v>
      </c>
      <c r="C89" s="112" t="s">
        <v>249</v>
      </c>
      <c r="D89" s="174"/>
      <c r="E89" s="114" t="s">
        <v>351</v>
      </c>
      <c r="F89" s="106" t="s">
        <v>76</v>
      </c>
      <c r="G89" s="106" t="s">
        <v>200</v>
      </c>
      <c r="H89" s="111">
        <v>2023</v>
      </c>
      <c r="I89" s="111">
        <v>2025</v>
      </c>
      <c r="J89" s="107">
        <v>30500000</v>
      </c>
      <c r="K89" s="107">
        <v>0</v>
      </c>
      <c r="L89" s="108">
        <f>J89+K89</f>
        <v>30500000</v>
      </c>
      <c r="M89" s="108">
        <f>J89</f>
        <v>30500000</v>
      </c>
      <c r="N89" s="107">
        <v>0</v>
      </c>
      <c r="O89" s="108">
        <f>M89+N89</f>
        <v>30500000</v>
      </c>
      <c r="P89" s="108">
        <f>M89</f>
        <v>30500000</v>
      </c>
      <c r="Q89" s="107">
        <v>0</v>
      </c>
      <c r="R89" s="108">
        <f>P89+Q89</f>
        <v>30500000</v>
      </c>
      <c r="S89" s="108">
        <f t="shared" ref="S89" si="163">J89+M89+P89</f>
        <v>91500000</v>
      </c>
      <c r="T89" s="108">
        <f t="shared" ref="T89" si="164">K89+N89+Q89</f>
        <v>0</v>
      </c>
      <c r="U89" s="108">
        <f t="shared" ref="U89:U92" si="165">S89+T89</f>
        <v>91500000</v>
      </c>
      <c r="V89" s="108">
        <f t="shared" ref="V89" si="166">J89+M89+P89</f>
        <v>91500000</v>
      </c>
      <c r="W89" s="108">
        <f t="shared" ref="W89" si="167">K89+N89+Q89</f>
        <v>0</v>
      </c>
      <c r="X89" s="108">
        <f t="shared" ref="X89" si="168">V89+W89</f>
        <v>91500000</v>
      </c>
      <c r="Y89" s="108">
        <v>0</v>
      </c>
      <c r="Z89" s="108">
        <v>0</v>
      </c>
      <c r="AA89" s="185"/>
      <c r="AB89" s="108">
        <f t="shared" ref="AB89" si="169">Y89+Z89</f>
        <v>0</v>
      </c>
      <c r="AC89" s="109">
        <f>U89-X89-AB89</f>
        <v>0</v>
      </c>
    </row>
    <row r="90" spans="2:29" s="88" customFormat="1" ht="41.25" customHeight="1" x14ac:dyDescent="0.2">
      <c r="B90" s="103" t="s">
        <v>84</v>
      </c>
      <c r="C90" s="115" t="s">
        <v>316</v>
      </c>
      <c r="D90" s="123"/>
      <c r="E90" s="114" t="s">
        <v>358</v>
      </c>
      <c r="F90" s="106" t="s">
        <v>76</v>
      </c>
      <c r="G90" s="121" t="s">
        <v>438</v>
      </c>
      <c r="H90" s="111">
        <v>2023</v>
      </c>
      <c r="I90" s="111">
        <v>2025</v>
      </c>
      <c r="J90" s="107">
        <v>53919020</v>
      </c>
      <c r="K90" s="107">
        <v>0</v>
      </c>
      <c r="L90" s="108">
        <f t="shared" ref="L90:L92" si="170">J90+K90</f>
        <v>53919020</v>
      </c>
      <c r="M90" s="108">
        <f t="shared" ref="M90:M92" si="171">J90</f>
        <v>53919020</v>
      </c>
      <c r="N90" s="107">
        <v>0</v>
      </c>
      <c r="O90" s="108">
        <f t="shared" ref="O90:O92" si="172">M90+N90</f>
        <v>53919020</v>
      </c>
      <c r="P90" s="108">
        <f t="shared" ref="P90:P92" si="173">M90</f>
        <v>53919020</v>
      </c>
      <c r="Q90" s="107">
        <v>0</v>
      </c>
      <c r="R90" s="108">
        <f t="shared" ref="R90:R92" si="174">P90+Q90</f>
        <v>53919020</v>
      </c>
      <c r="S90" s="108">
        <f t="shared" ref="S90:S92" si="175">J90+M90+P90</f>
        <v>161757060</v>
      </c>
      <c r="T90" s="108">
        <f t="shared" ref="T90:T92" si="176">K90+N90+Q90</f>
        <v>0</v>
      </c>
      <c r="U90" s="108">
        <f t="shared" si="165"/>
        <v>161757060</v>
      </c>
      <c r="V90" s="108">
        <f>J90+M90+P90</f>
        <v>161757060</v>
      </c>
      <c r="W90" s="108">
        <f t="shared" ref="W90:W92" si="177">K90+N90+Q90</f>
        <v>0</v>
      </c>
      <c r="X90" s="108">
        <f t="shared" ref="X90:X92" si="178">V90+W90</f>
        <v>161757060</v>
      </c>
      <c r="Y90" s="108">
        <v>0</v>
      </c>
      <c r="Z90" s="108">
        <v>0</v>
      </c>
      <c r="AA90" s="185"/>
      <c r="AB90" s="108">
        <f t="shared" ref="AB90:AB92" si="179">Y90+Z90</f>
        <v>0</v>
      </c>
      <c r="AC90" s="109">
        <f t="shared" ref="AC90" si="180">U90-X90-AB90</f>
        <v>0</v>
      </c>
    </row>
    <row r="91" spans="2:29" s="88" customFormat="1" ht="62.25" customHeight="1" x14ac:dyDescent="0.2">
      <c r="B91" s="103" t="s">
        <v>85</v>
      </c>
      <c r="C91" s="112" t="s">
        <v>460</v>
      </c>
      <c r="D91" s="123"/>
      <c r="E91" s="114" t="s">
        <v>358</v>
      </c>
      <c r="F91" s="106" t="s">
        <v>76</v>
      </c>
      <c r="G91" s="121" t="s">
        <v>438</v>
      </c>
      <c r="H91" s="111">
        <v>2023</v>
      </c>
      <c r="I91" s="111">
        <v>2025</v>
      </c>
      <c r="J91" s="107">
        <v>30500000</v>
      </c>
      <c r="K91" s="107">
        <v>0</v>
      </c>
      <c r="L91" s="108">
        <f t="shared" si="170"/>
        <v>30500000</v>
      </c>
      <c r="M91" s="107">
        <v>30500000</v>
      </c>
      <c r="N91" s="107">
        <v>0</v>
      </c>
      <c r="O91" s="108">
        <f t="shared" si="172"/>
        <v>30500000</v>
      </c>
      <c r="P91" s="107">
        <v>30500000</v>
      </c>
      <c r="Q91" s="107">
        <v>0</v>
      </c>
      <c r="R91" s="108">
        <f t="shared" si="174"/>
        <v>30500000</v>
      </c>
      <c r="S91" s="108">
        <f t="shared" si="175"/>
        <v>91500000</v>
      </c>
      <c r="T91" s="108">
        <f t="shared" si="176"/>
        <v>0</v>
      </c>
      <c r="U91" s="108">
        <f>S91+T91</f>
        <v>91500000</v>
      </c>
      <c r="V91" s="108">
        <f>J91+M91+P91</f>
        <v>91500000</v>
      </c>
      <c r="W91" s="108">
        <f t="shared" si="177"/>
        <v>0</v>
      </c>
      <c r="X91" s="108">
        <f t="shared" si="178"/>
        <v>91500000</v>
      </c>
      <c r="Y91" s="108"/>
      <c r="Z91" s="108"/>
      <c r="AA91" s="185"/>
      <c r="AB91" s="108"/>
      <c r="AC91" s="109"/>
    </row>
    <row r="92" spans="2:29" s="88" customFormat="1" ht="45" x14ac:dyDescent="0.2">
      <c r="B92" s="103" t="s">
        <v>390</v>
      </c>
      <c r="C92" s="128" t="s">
        <v>285</v>
      </c>
      <c r="D92" s="123" t="s">
        <v>21</v>
      </c>
      <c r="E92" s="114" t="s">
        <v>351</v>
      </c>
      <c r="F92" s="106" t="s">
        <v>76</v>
      </c>
      <c r="G92" s="106" t="s">
        <v>112</v>
      </c>
      <c r="H92" s="111">
        <v>2023</v>
      </c>
      <c r="I92" s="111">
        <v>2025</v>
      </c>
      <c r="J92" s="107">
        <v>14151000</v>
      </c>
      <c r="K92" s="107">
        <v>0</v>
      </c>
      <c r="L92" s="108">
        <f t="shared" si="170"/>
        <v>14151000</v>
      </c>
      <c r="M92" s="108">
        <f t="shared" si="171"/>
        <v>14151000</v>
      </c>
      <c r="N92" s="107">
        <v>0</v>
      </c>
      <c r="O92" s="108">
        <f t="shared" si="172"/>
        <v>14151000</v>
      </c>
      <c r="P92" s="108">
        <f t="shared" si="173"/>
        <v>14151000</v>
      </c>
      <c r="Q92" s="107">
        <v>0</v>
      </c>
      <c r="R92" s="108">
        <f t="shared" si="174"/>
        <v>14151000</v>
      </c>
      <c r="S92" s="108">
        <f t="shared" si="175"/>
        <v>42453000</v>
      </c>
      <c r="T92" s="108">
        <f t="shared" si="176"/>
        <v>0</v>
      </c>
      <c r="U92" s="108">
        <f t="shared" si="165"/>
        <v>42453000</v>
      </c>
      <c r="V92" s="108">
        <f t="shared" ref="V92" si="181">J92+M92+P92</f>
        <v>42453000</v>
      </c>
      <c r="W92" s="108">
        <f t="shared" si="177"/>
        <v>0</v>
      </c>
      <c r="X92" s="108">
        <f t="shared" si="178"/>
        <v>42453000</v>
      </c>
      <c r="Y92" s="108">
        <v>0</v>
      </c>
      <c r="Z92" s="108">
        <v>0</v>
      </c>
      <c r="AA92" s="185"/>
      <c r="AB92" s="108">
        <f t="shared" si="179"/>
        <v>0</v>
      </c>
      <c r="AC92" s="109">
        <f>U92-X92-AB92</f>
        <v>0</v>
      </c>
    </row>
    <row r="93" spans="2:29" ht="33.75" customHeight="1" x14ac:dyDescent="0.2">
      <c r="B93" s="116"/>
      <c r="C93" s="117" t="s">
        <v>87</v>
      </c>
      <c r="D93" s="118"/>
      <c r="E93" s="118"/>
      <c r="F93" s="119"/>
      <c r="G93" s="119"/>
      <c r="H93" s="119"/>
      <c r="I93" s="130"/>
      <c r="J93" s="120">
        <f>SUM(J89:J92)</f>
        <v>129070020</v>
      </c>
      <c r="K93" s="120">
        <f t="shared" ref="K93:AC93" si="182">SUM(K89:K92)</f>
        <v>0</v>
      </c>
      <c r="L93" s="120">
        <f t="shared" si="182"/>
        <v>129070020</v>
      </c>
      <c r="M93" s="120">
        <f t="shared" si="182"/>
        <v>129070020</v>
      </c>
      <c r="N93" s="120">
        <f t="shared" si="182"/>
        <v>0</v>
      </c>
      <c r="O93" s="120">
        <f t="shared" si="182"/>
        <v>129070020</v>
      </c>
      <c r="P93" s="120">
        <f t="shared" si="182"/>
        <v>129070020</v>
      </c>
      <c r="Q93" s="120">
        <f t="shared" si="182"/>
        <v>0</v>
      </c>
      <c r="R93" s="120">
        <f t="shared" si="182"/>
        <v>129070020</v>
      </c>
      <c r="S93" s="120">
        <f t="shared" si="182"/>
        <v>387210060</v>
      </c>
      <c r="T93" s="120">
        <f t="shared" si="182"/>
        <v>0</v>
      </c>
      <c r="U93" s="120">
        <f t="shared" si="182"/>
        <v>387210060</v>
      </c>
      <c r="V93" s="120">
        <f t="shared" si="182"/>
        <v>387210060</v>
      </c>
      <c r="W93" s="120">
        <f t="shared" si="182"/>
        <v>0</v>
      </c>
      <c r="X93" s="120">
        <f t="shared" si="182"/>
        <v>387210060</v>
      </c>
      <c r="Y93" s="120">
        <f t="shared" si="182"/>
        <v>0</v>
      </c>
      <c r="Z93" s="120">
        <f t="shared" si="182"/>
        <v>0</v>
      </c>
      <c r="AA93" s="120"/>
      <c r="AB93" s="120">
        <f t="shared" si="182"/>
        <v>0</v>
      </c>
      <c r="AC93" s="120">
        <f t="shared" si="182"/>
        <v>0</v>
      </c>
    </row>
    <row r="94" spans="2:29" s="88" customFormat="1" ht="46.5" customHeight="1" x14ac:dyDescent="0.2">
      <c r="B94" s="103">
        <v>1.7</v>
      </c>
      <c r="C94" s="104" t="s">
        <v>128</v>
      </c>
      <c r="D94" s="131"/>
      <c r="E94" s="131"/>
      <c r="F94" s="111"/>
      <c r="G94" s="111"/>
      <c r="H94" s="111"/>
      <c r="I94" s="111"/>
      <c r="J94" s="132"/>
      <c r="K94" s="132"/>
      <c r="L94" s="132"/>
      <c r="M94" s="132"/>
      <c r="N94" s="132"/>
      <c r="O94" s="132"/>
      <c r="P94" s="132"/>
      <c r="Q94" s="132"/>
      <c r="R94" s="132"/>
      <c r="S94" s="132"/>
      <c r="T94" s="132"/>
      <c r="U94" s="132"/>
      <c r="V94" s="132"/>
      <c r="W94" s="132"/>
      <c r="X94" s="132"/>
      <c r="Y94" s="132"/>
      <c r="Z94" s="132"/>
      <c r="AA94" s="132"/>
      <c r="AB94" s="132"/>
      <c r="AC94" s="133"/>
    </row>
    <row r="95" spans="2:29" s="88" customFormat="1" ht="41.25" customHeight="1" x14ac:dyDescent="0.2">
      <c r="B95" s="103" t="s">
        <v>88</v>
      </c>
      <c r="C95" s="115" t="s">
        <v>268</v>
      </c>
      <c r="D95" s="123"/>
      <c r="E95" s="114" t="s">
        <v>377</v>
      </c>
      <c r="F95" s="106" t="s">
        <v>113</v>
      </c>
      <c r="G95" s="106" t="s">
        <v>114</v>
      </c>
      <c r="H95" s="111">
        <v>2023</v>
      </c>
      <c r="I95" s="111">
        <v>2025</v>
      </c>
      <c r="J95" s="107">
        <v>35125000</v>
      </c>
      <c r="K95" s="107">
        <v>0</v>
      </c>
      <c r="L95" s="108">
        <f t="shared" ref="L95" si="183">J95+K95</f>
        <v>35125000</v>
      </c>
      <c r="M95" s="107">
        <v>35125000</v>
      </c>
      <c r="N95" s="107">
        <v>0</v>
      </c>
      <c r="O95" s="108">
        <f t="shared" ref="O95" si="184">M95+N95</f>
        <v>35125000</v>
      </c>
      <c r="P95" s="107">
        <v>35125000</v>
      </c>
      <c r="Q95" s="107">
        <v>0</v>
      </c>
      <c r="R95" s="108">
        <f t="shared" ref="R95" si="185">P95+Q95</f>
        <v>35125000</v>
      </c>
      <c r="S95" s="108">
        <f t="shared" ref="S95" si="186">J95+M95+P95</f>
        <v>105375000</v>
      </c>
      <c r="T95" s="108">
        <f t="shared" ref="T95" si="187">K95+N95+Q95</f>
        <v>0</v>
      </c>
      <c r="U95" s="108">
        <f t="shared" ref="U95:U97" si="188">S95+T95</f>
        <v>105375000</v>
      </c>
      <c r="V95" s="108">
        <f t="shared" ref="V95" si="189">J95+M95+P95</f>
        <v>105375000</v>
      </c>
      <c r="W95" s="108">
        <f t="shared" ref="W95" si="190">K95+N95+Q95</f>
        <v>0</v>
      </c>
      <c r="X95" s="108">
        <f t="shared" ref="X95" si="191">V95+W95</f>
        <v>105375000</v>
      </c>
      <c r="Y95" s="108">
        <v>0</v>
      </c>
      <c r="Z95" s="108">
        <v>0</v>
      </c>
      <c r="AA95" s="185"/>
      <c r="AB95" s="108">
        <f t="shared" ref="AB95" si="192">Y95+Z95</f>
        <v>0</v>
      </c>
      <c r="AC95" s="109">
        <f>U95-X95-AB95</f>
        <v>0</v>
      </c>
    </row>
    <row r="96" spans="2:29" s="88" customFormat="1" ht="45" customHeight="1" x14ac:dyDescent="0.2">
      <c r="B96" s="103" t="s">
        <v>89</v>
      </c>
      <c r="C96" s="128" t="s">
        <v>470</v>
      </c>
      <c r="D96" s="123"/>
      <c r="E96" s="114" t="s">
        <v>373</v>
      </c>
      <c r="F96" s="106" t="s">
        <v>113</v>
      </c>
      <c r="G96" s="106" t="s">
        <v>114</v>
      </c>
      <c r="H96" s="111">
        <v>2023</v>
      </c>
      <c r="I96" s="111">
        <v>2025</v>
      </c>
      <c r="J96" s="107">
        <v>3265000</v>
      </c>
      <c r="K96" s="107">
        <v>0</v>
      </c>
      <c r="L96" s="108">
        <f t="shared" ref="L96:L97" si="193">J96+K96</f>
        <v>3265000</v>
      </c>
      <c r="M96" s="107">
        <v>3265000</v>
      </c>
      <c r="N96" s="107">
        <v>0</v>
      </c>
      <c r="O96" s="108">
        <f t="shared" ref="O96:O97" si="194">M96+N96</f>
        <v>3265000</v>
      </c>
      <c r="P96" s="107">
        <v>3265000</v>
      </c>
      <c r="Q96" s="107">
        <v>0</v>
      </c>
      <c r="R96" s="108">
        <f t="shared" ref="R96:R97" si="195">P96+Q96</f>
        <v>3265000</v>
      </c>
      <c r="S96" s="108">
        <f t="shared" ref="S96:S97" si="196">J96+M96+P96</f>
        <v>9795000</v>
      </c>
      <c r="T96" s="108">
        <f t="shared" ref="T96:T97" si="197">K96+N96+Q96</f>
        <v>0</v>
      </c>
      <c r="U96" s="108">
        <f t="shared" si="188"/>
        <v>9795000</v>
      </c>
      <c r="V96" s="108">
        <f t="shared" ref="V96:V97" si="198">J96+M96+P96</f>
        <v>9795000</v>
      </c>
      <c r="W96" s="108">
        <f t="shared" ref="W96:W97" si="199">K96+N96+Q96</f>
        <v>0</v>
      </c>
      <c r="X96" s="108">
        <f t="shared" ref="X96:X97" si="200">V96+W96</f>
        <v>9795000</v>
      </c>
      <c r="Y96" s="108">
        <v>0</v>
      </c>
      <c r="Z96" s="108">
        <v>0</v>
      </c>
      <c r="AA96" s="185"/>
      <c r="AB96" s="108">
        <f t="shared" ref="AB96:AB97" si="201">Y96+Z96</f>
        <v>0</v>
      </c>
      <c r="AC96" s="109">
        <f t="shared" ref="AC96:AC97" si="202">U96-X96-AB96</f>
        <v>0</v>
      </c>
    </row>
    <row r="97" spans="2:29" s="88" customFormat="1" ht="36.75" customHeight="1" x14ac:dyDescent="0.2">
      <c r="B97" s="103" t="s">
        <v>90</v>
      </c>
      <c r="C97" s="128" t="s">
        <v>92</v>
      </c>
      <c r="D97" s="123"/>
      <c r="E97" s="114" t="s">
        <v>373</v>
      </c>
      <c r="F97" s="106" t="s">
        <v>113</v>
      </c>
      <c r="G97" s="106" t="s">
        <v>114</v>
      </c>
      <c r="H97" s="111">
        <v>2023</v>
      </c>
      <c r="I97" s="111">
        <v>2025</v>
      </c>
      <c r="J97" s="107">
        <v>1032000</v>
      </c>
      <c r="K97" s="107">
        <v>0</v>
      </c>
      <c r="L97" s="108">
        <f t="shared" si="193"/>
        <v>1032000</v>
      </c>
      <c r="M97" s="107">
        <v>1032000</v>
      </c>
      <c r="N97" s="107">
        <v>0</v>
      </c>
      <c r="O97" s="108">
        <f t="shared" si="194"/>
        <v>1032000</v>
      </c>
      <c r="P97" s="107">
        <v>1032000</v>
      </c>
      <c r="Q97" s="107">
        <v>0</v>
      </c>
      <c r="R97" s="108">
        <f t="shared" si="195"/>
        <v>1032000</v>
      </c>
      <c r="S97" s="108">
        <f t="shared" si="196"/>
        <v>3096000</v>
      </c>
      <c r="T97" s="108">
        <f t="shared" si="197"/>
        <v>0</v>
      </c>
      <c r="U97" s="108">
        <f t="shared" si="188"/>
        <v>3096000</v>
      </c>
      <c r="V97" s="108">
        <f t="shared" si="198"/>
        <v>3096000</v>
      </c>
      <c r="W97" s="108">
        <f t="shared" si="199"/>
        <v>0</v>
      </c>
      <c r="X97" s="108">
        <f t="shared" si="200"/>
        <v>3096000</v>
      </c>
      <c r="Y97" s="108">
        <v>0</v>
      </c>
      <c r="Z97" s="108">
        <v>0</v>
      </c>
      <c r="AA97" s="185"/>
      <c r="AB97" s="108">
        <f t="shared" si="201"/>
        <v>0</v>
      </c>
      <c r="AC97" s="109">
        <f t="shared" si="202"/>
        <v>0</v>
      </c>
    </row>
    <row r="98" spans="2:29" s="134" customFormat="1" ht="33" customHeight="1" x14ac:dyDescent="0.2">
      <c r="B98" s="116"/>
      <c r="C98" s="117" t="s">
        <v>91</v>
      </c>
      <c r="D98" s="135"/>
      <c r="E98" s="135"/>
      <c r="F98" s="127"/>
      <c r="G98" s="127"/>
      <c r="H98" s="119"/>
      <c r="I98" s="119"/>
      <c r="J98" s="120">
        <f>SUM(J95:J97)</f>
        <v>39422000</v>
      </c>
      <c r="K98" s="120">
        <f t="shared" ref="K98:AC98" si="203">SUM(K95:K97)</f>
        <v>0</v>
      </c>
      <c r="L98" s="120">
        <f t="shared" si="203"/>
        <v>39422000</v>
      </c>
      <c r="M98" s="120">
        <f t="shared" si="203"/>
        <v>39422000</v>
      </c>
      <c r="N98" s="120">
        <f t="shared" si="203"/>
        <v>0</v>
      </c>
      <c r="O98" s="120">
        <f t="shared" si="203"/>
        <v>39422000</v>
      </c>
      <c r="P98" s="120">
        <f t="shared" si="203"/>
        <v>39422000</v>
      </c>
      <c r="Q98" s="120">
        <f t="shared" si="203"/>
        <v>0</v>
      </c>
      <c r="R98" s="120">
        <f t="shared" si="203"/>
        <v>39422000</v>
      </c>
      <c r="S98" s="120">
        <f t="shared" si="203"/>
        <v>118266000</v>
      </c>
      <c r="T98" s="120">
        <f t="shared" si="203"/>
        <v>0</v>
      </c>
      <c r="U98" s="120">
        <f t="shared" si="203"/>
        <v>118266000</v>
      </c>
      <c r="V98" s="120">
        <f t="shared" si="203"/>
        <v>118266000</v>
      </c>
      <c r="W98" s="120">
        <f t="shared" si="203"/>
        <v>0</v>
      </c>
      <c r="X98" s="120">
        <f t="shared" si="203"/>
        <v>118266000</v>
      </c>
      <c r="Y98" s="120">
        <f t="shared" si="203"/>
        <v>0</v>
      </c>
      <c r="Z98" s="120">
        <f t="shared" si="203"/>
        <v>0</v>
      </c>
      <c r="AA98" s="120">
        <f t="shared" si="203"/>
        <v>0</v>
      </c>
      <c r="AB98" s="120">
        <f t="shared" si="203"/>
        <v>0</v>
      </c>
      <c r="AC98" s="120">
        <f t="shared" si="203"/>
        <v>0</v>
      </c>
    </row>
    <row r="99" spans="2:29" s="80" customFormat="1" ht="40.5" customHeight="1" x14ac:dyDescent="0.15">
      <c r="B99" s="116"/>
      <c r="C99" s="231" t="s">
        <v>341</v>
      </c>
      <c r="D99" s="232"/>
      <c r="E99" s="136"/>
      <c r="F99" s="119"/>
      <c r="G99" s="119"/>
      <c r="H99" s="119"/>
      <c r="I99" s="119"/>
      <c r="J99" s="120">
        <f t="shared" ref="J99:AC99" si="204">J18+J32+J52+J77+J87+J93+J98</f>
        <v>2899562344</v>
      </c>
      <c r="K99" s="120">
        <f t="shared" si="204"/>
        <v>981521141</v>
      </c>
      <c r="L99" s="120">
        <f t="shared" si="204"/>
        <v>3881083485</v>
      </c>
      <c r="M99" s="120">
        <f>M18+M32+M52+M77+M87+M93+M98</f>
        <v>2515319733</v>
      </c>
      <c r="N99" s="120">
        <f t="shared" si="204"/>
        <v>307852995</v>
      </c>
      <c r="O99" s="120">
        <f t="shared" si="204"/>
        <v>2823172728</v>
      </c>
      <c r="P99" s="120">
        <f t="shared" si="204"/>
        <v>2515319733</v>
      </c>
      <c r="Q99" s="120">
        <f t="shared" si="204"/>
        <v>343704995</v>
      </c>
      <c r="R99" s="120">
        <f t="shared" si="204"/>
        <v>2859024728</v>
      </c>
      <c r="S99" s="120">
        <f t="shared" si="204"/>
        <v>7930201810</v>
      </c>
      <c r="T99" s="120">
        <f t="shared" si="204"/>
        <v>1633079131</v>
      </c>
      <c r="U99" s="120">
        <f t="shared" si="204"/>
        <v>9563280941</v>
      </c>
      <c r="V99" s="120">
        <f t="shared" si="204"/>
        <v>7930201810</v>
      </c>
      <c r="W99" s="120">
        <f t="shared" si="204"/>
        <v>367847641</v>
      </c>
      <c r="X99" s="120">
        <f t="shared" si="204"/>
        <v>8298049451</v>
      </c>
      <c r="Y99" s="120">
        <f t="shared" si="204"/>
        <v>0</v>
      </c>
      <c r="Z99" s="120">
        <f t="shared" si="204"/>
        <v>1265231490</v>
      </c>
      <c r="AA99" s="120">
        <f t="shared" si="204"/>
        <v>0</v>
      </c>
      <c r="AB99" s="120">
        <f t="shared" si="204"/>
        <v>1265231490</v>
      </c>
      <c r="AC99" s="120">
        <f t="shared" si="204"/>
        <v>0</v>
      </c>
    </row>
    <row r="100" spans="2:29" ht="38.25" customHeight="1" x14ac:dyDescent="0.2">
      <c r="B100" s="228" t="s">
        <v>55</v>
      </c>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30"/>
    </row>
    <row r="101" spans="2:29" s="80" customFormat="1" ht="29.25" customHeight="1" x14ac:dyDescent="0.15">
      <c r="B101" s="228" t="s">
        <v>105</v>
      </c>
      <c r="C101" s="229"/>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30"/>
    </row>
    <row r="102" spans="2:29" s="80" customFormat="1" ht="36.75" customHeight="1" thickBot="1" x14ac:dyDescent="0.2">
      <c r="B102" s="236" t="s">
        <v>189</v>
      </c>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8"/>
    </row>
    <row r="103" spans="2:29" s="113" customFormat="1" ht="32.25" customHeight="1" x14ac:dyDescent="0.15">
      <c r="B103" s="219" t="s">
        <v>0</v>
      </c>
      <c r="C103" s="199" t="s">
        <v>52</v>
      </c>
      <c r="D103" s="199" t="s">
        <v>1</v>
      </c>
      <c r="E103" s="111" t="s">
        <v>53</v>
      </c>
      <c r="F103" s="194" t="s">
        <v>54</v>
      </c>
      <c r="G103" s="195"/>
      <c r="H103" s="194" t="s">
        <v>64</v>
      </c>
      <c r="I103" s="195"/>
      <c r="J103" s="201" t="s">
        <v>67</v>
      </c>
      <c r="K103" s="202"/>
      <c r="L103" s="203"/>
      <c r="M103" s="201" t="s">
        <v>68</v>
      </c>
      <c r="N103" s="202"/>
      <c r="O103" s="203"/>
      <c r="P103" s="201" t="s">
        <v>69</v>
      </c>
      <c r="Q103" s="202"/>
      <c r="R103" s="203"/>
      <c r="S103" s="201" t="s">
        <v>136</v>
      </c>
      <c r="T103" s="202"/>
      <c r="U103" s="203"/>
      <c r="V103" s="196" t="s">
        <v>51</v>
      </c>
      <c r="W103" s="197"/>
      <c r="X103" s="197"/>
      <c r="Y103" s="197"/>
      <c r="Z103" s="197"/>
      <c r="AA103" s="197"/>
      <c r="AB103" s="210"/>
      <c r="AC103" s="239" t="s">
        <v>61</v>
      </c>
    </row>
    <row r="104" spans="2:29" s="113" customFormat="1" ht="27.75" customHeight="1" x14ac:dyDescent="0.15">
      <c r="B104" s="220"/>
      <c r="C104" s="235"/>
      <c r="D104" s="235"/>
      <c r="E104" s="199" t="s">
        <v>56</v>
      </c>
      <c r="F104" s="211" t="s">
        <v>57</v>
      </c>
      <c r="G104" s="211" t="s">
        <v>58</v>
      </c>
      <c r="H104" s="199" t="s">
        <v>59</v>
      </c>
      <c r="I104" s="199" t="s">
        <v>60</v>
      </c>
      <c r="J104" s="204"/>
      <c r="K104" s="205"/>
      <c r="L104" s="206"/>
      <c r="M104" s="204"/>
      <c r="N104" s="205"/>
      <c r="O104" s="206"/>
      <c r="P104" s="204"/>
      <c r="Q104" s="205"/>
      <c r="R104" s="206"/>
      <c r="S104" s="204"/>
      <c r="T104" s="205"/>
      <c r="U104" s="206"/>
      <c r="V104" s="196" t="s">
        <v>62</v>
      </c>
      <c r="W104" s="197"/>
      <c r="X104" s="198"/>
      <c r="Y104" s="196" t="s">
        <v>63</v>
      </c>
      <c r="Z104" s="197"/>
      <c r="AA104" s="197"/>
      <c r="AB104" s="210"/>
      <c r="AC104" s="240"/>
    </row>
    <row r="105" spans="2:29" ht="30" customHeight="1" x14ac:dyDescent="0.2">
      <c r="B105" s="221"/>
      <c r="C105" s="200"/>
      <c r="D105" s="200"/>
      <c r="E105" s="200"/>
      <c r="F105" s="212"/>
      <c r="G105" s="212"/>
      <c r="H105" s="200"/>
      <c r="I105" s="200"/>
      <c r="J105" s="137" t="s">
        <v>33</v>
      </c>
      <c r="K105" s="137" t="s">
        <v>34</v>
      </c>
      <c r="L105" s="137" t="s">
        <v>37</v>
      </c>
      <c r="M105" s="137" t="s">
        <v>33</v>
      </c>
      <c r="N105" s="137" t="s">
        <v>34</v>
      </c>
      <c r="O105" s="137" t="s">
        <v>37</v>
      </c>
      <c r="P105" s="137" t="s">
        <v>33</v>
      </c>
      <c r="Q105" s="137" t="s">
        <v>34</v>
      </c>
      <c r="R105" s="137" t="s">
        <v>37</v>
      </c>
      <c r="S105" s="137" t="s">
        <v>33</v>
      </c>
      <c r="T105" s="137" t="s">
        <v>34</v>
      </c>
      <c r="U105" s="137" t="s">
        <v>37</v>
      </c>
      <c r="V105" s="137" t="s">
        <v>33</v>
      </c>
      <c r="W105" s="137" t="s">
        <v>34</v>
      </c>
      <c r="X105" s="137" t="s">
        <v>35</v>
      </c>
      <c r="Y105" s="137" t="s">
        <v>33</v>
      </c>
      <c r="Z105" s="137" t="s">
        <v>34</v>
      </c>
      <c r="AA105" s="137" t="s">
        <v>36</v>
      </c>
      <c r="AB105" s="137" t="s">
        <v>36</v>
      </c>
      <c r="AC105" s="241"/>
    </row>
    <row r="106" spans="2:29" s="88" customFormat="1" ht="50.25" customHeight="1" x14ac:dyDescent="0.2">
      <c r="B106" s="103">
        <v>2.1</v>
      </c>
      <c r="C106" s="233" t="s">
        <v>461</v>
      </c>
      <c r="D106" s="234"/>
      <c r="E106" s="105"/>
      <c r="F106" s="138"/>
      <c r="G106" s="138"/>
      <c r="H106" s="111"/>
      <c r="I106" s="111"/>
      <c r="J106" s="107"/>
      <c r="K106" s="107"/>
      <c r="L106" s="107"/>
      <c r="M106" s="107"/>
      <c r="N106" s="107"/>
      <c r="O106" s="107"/>
      <c r="P106" s="107"/>
      <c r="Q106" s="107"/>
      <c r="R106" s="107"/>
      <c r="S106" s="107"/>
      <c r="T106" s="107"/>
      <c r="U106" s="107"/>
      <c r="V106" s="107"/>
      <c r="W106" s="107"/>
      <c r="X106" s="107"/>
      <c r="Y106" s="107"/>
      <c r="Z106" s="107"/>
      <c r="AA106" s="107"/>
      <c r="AB106" s="107"/>
      <c r="AC106" s="139"/>
    </row>
    <row r="107" spans="2:29" s="140" customFormat="1" ht="56.25" x14ac:dyDescent="0.2">
      <c r="B107" s="141" t="s">
        <v>9</v>
      </c>
      <c r="C107" s="115" t="s">
        <v>269</v>
      </c>
      <c r="D107" s="142"/>
      <c r="E107" s="114" t="s">
        <v>350</v>
      </c>
      <c r="F107" s="121" t="s">
        <v>76</v>
      </c>
      <c r="G107" s="121" t="s">
        <v>439</v>
      </c>
      <c r="H107" s="142">
        <v>2023</v>
      </c>
      <c r="I107" s="142">
        <v>2025</v>
      </c>
      <c r="J107" s="143">
        <v>20630000</v>
      </c>
      <c r="K107" s="144">
        <v>0</v>
      </c>
      <c r="L107" s="143">
        <f>J107+K107</f>
        <v>20630000</v>
      </c>
      <c r="M107" s="143">
        <f>J107</f>
        <v>20630000</v>
      </c>
      <c r="N107" s="144">
        <v>0</v>
      </c>
      <c r="O107" s="143">
        <f>M107+N107</f>
        <v>20630000</v>
      </c>
      <c r="P107" s="143">
        <f>M107</f>
        <v>20630000</v>
      </c>
      <c r="Q107" s="144">
        <v>0</v>
      </c>
      <c r="R107" s="143">
        <f>P107+Q107</f>
        <v>20630000</v>
      </c>
      <c r="S107" s="108">
        <f t="shared" ref="S107" si="205">J107+M107+P107</f>
        <v>61890000</v>
      </c>
      <c r="T107" s="108">
        <f t="shared" ref="T107" si="206">K107+N107+Q107</f>
        <v>0</v>
      </c>
      <c r="U107" s="108">
        <f t="shared" ref="U107:U108" si="207">S107+T107</f>
        <v>61890000</v>
      </c>
      <c r="V107" s="108">
        <f>J107+M107+P107</f>
        <v>61890000</v>
      </c>
      <c r="W107" s="108">
        <f t="shared" ref="W107" si="208">K107+N107+Q107</f>
        <v>0</v>
      </c>
      <c r="X107" s="108">
        <f t="shared" ref="X107" si="209">V107+W107</f>
        <v>61890000</v>
      </c>
      <c r="Y107" s="108">
        <v>0</v>
      </c>
      <c r="Z107" s="108">
        <v>0</v>
      </c>
      <c r="AA107" s="185"/>
      <c r="AB107" s="108">
        <f t="shared" ref="AB107" si="210">Y107+Z107</f>
        <v>0</v>
      </c>
      <c r="AC107" s="109">
        <f t="shared" ref="AC107:AC108" si="211">U107-X107-AB107</f>
        <v>0</v>
      </c>
    </row>
    <row r="108" spans="2:29" s="88" customFormat="1" ht="59.25" customHeight="1" x14ac:dyDescent="0.2">
      <c r="B108" s="145" t="s">
        <v>10</v>
      </c>
      <c r="C108" s="146" t="s">
        <v>308</v>
      </c>
      <c r="D108" s="147"/>
      <c r="E108" s="114" t="s">
        <v>351</v>
      </c>
      <c r="F108" s="106" t="s">
        <v>76</v>
      </c>
      <c r="G108" s="106" t="s">
        <v>241</v>
      </c>
      <c r="H108" s="111">
        <v>2023</v>
      </c>
      <c r="I108" s="111">
        <v>2025</v>
      </c>
      <c r="J108" s="107">
        <v>8500000</v>
      </c>
      <c r="K108" s="107">
        <v>0</v>
      </c>
      <c r="L108" s="143">
        <f>J108+K108</f>
        <v>8500000</v>
      </c>
      <c r="M108" s="143">
        <f>J108</f>
        <v>8500000</v>
      </c>
      <c r="N108" s="107">
        <v>0</v>
      </c>
      <c r="O108" s="143">
        <f>M108+N108</f>
        <v>8500000</v>
      </c>
      <c r="P108" s="143">
        <f>M108</f>
        <v>8500000</v>
      </c>
      <c r="Q108" s="107">
        <v>0</v>
      </c>
      <c r="R108" s="143">
        <f>P108+Q108</f>
        <v>8500000</v>
      </c>
      <c r="S108" s="108">
        <f t="shared" ref="S108" si="212">J108+M108+P108</f>
        <v>25500000</v>
      </c>
      <c r="T108" s="108">
        <f t="shared" ref="T108" si="213">K108+N108+Q108</f>
        <v>0</v>
      </c>
      <c r="U108" s="108">
        <f t="shared" si="207"/>
        <v>25500000</v>
      </c>
      <c r="V108" s="108">
        <f>J108+M108+P108</f>
        <v>25500000</v>
      </c>
      <c r="W108" s="108">
        <f t="shared" ref="W108" si="214">K108+N108+Q108</f>
        <v>0</v>
      </c>
      <c r="X108" s="108">
        <f t="shared" ref="X108" si="215">V108+W108</f>
        <v>25500000</v>
      </c>
      <c r="Y108" s="108">
        <v>0</v>
      </c>
      <c r="Z108" s="108">
        <v>0</v>
      </c>
      <c r="AA108" s="185"/>
      <c r="AB108" s="108">
        <f t="shared" ref="AB108" si="216">Y108+Z108</f>
        <v>0</v>
      </c>
      <c r="AC108" s="109">
        <f t="shared" si="211"/>
        <v>0</v>
      </c>
    </row>
    <row r="109" spans="2:29" ht="27" customHeight="1" x14ac:dyDescent="0.2">
      <c r="B109" s="116"/>
      <c r="C109" s="117" t="s">
        <v>26</v>
      </c>
      <c r="D109" s="118"/>
      <c r="E109" s="118"/>
      <c r="F109" s="119"/>
      <c r="G109" s="119"/>
      <c r="H109" s="119"/>
      <c r="I109" s="119"/>
      <c r="J109" s="120">
        <f>SUM(J107:J108)</f>
        <v>29130000</v>
      </c>
      <c r="K109" s="120">
        <f t="shared" ref="K109:AC109" si="217">SUM(K107:K108)</f>
        <v>0</v>
      </c>
      <c r="L109" s="120">
        <f t="shared" si="217"/>
        <v>29130000</v>
      </c>
      <c r="M109" s="120">
        <f t="shared" si="217"/>
        <v>29130000</v>
      </c>
      <c r="N109" s="120">
        <f t="shared" si="217"/>
        <v>0</v>
      </c>
      <c r="O109" s="120">
        <f t="shared" si="217"/>
        <v>29130000</v>
      </c>
      <c r="P109" s="120">
        <f t="shared" si="217"/>
        <v>29130000</v>
      </c>
      <c r="Q109" s="120">
        <f t="shared" si="217"/>
        <v>0</v>
      </c>
      <c r="R109" s="120">
        <f t="shared" si="217"/>
        <v>29130000</v>
      </c>
      <c r="S109" s="120">
        <f t="shared" si="217"/>
        <v>87390000</v>
      </c>
      <c r="T109" s="120">
        <f t="shared" si="217"/>
        <v>0</v>
      </c>
      <c r="U109" s="120">
        <f t="shared" si="217"/>
        <v>87390000</v>
      </c>
      <c r="V109" s="120">
        <f t="shared" si="217"/>
        <v>87390000</v>
      </c>
      <c r="W109" s="120">
        <f t="shared" si="217"/>
        <v>0</v>
      </c>
      <c r="X109" s="120">
        <f t="shared" si="217"/>
        <v>87390000</v>
      </c>
      <c r="Y109" s="120">
        <f t="shared" si="217"/>
        <v>0</v>
      </c>
      <c r="Z109" s="120">
        <f t="shared" si="217"/>
        <v>0</v>
      </c>
      <c r="AA109" s="120">
        <f t="shared" si="217"/>
        <v>0</v>
      </c>
      <c r="AB109" s="120">
        <f t="shared" si="217"/>
        <v>0</v>
      </c>
      <c r="AC109" s="120">
        <f t="shared" si="217"/>
        <v>0</v>
      </c>
    </row>
    <row r="110" spans="2:29" s="88" customFormat="1" ht="25.5" customHeight="1" x14ac:dyDescent="0.2">
      <c r="B110" s="145">
        <v>2.2000000000000002</v>
      </c>
      <c r="C110" s="233" t="s">
        <v>138</v>
      </c>
      <c r="D110" s="234"/>
      <c r="E110" s="105"/>
      <c r="F110" s="138"/>
      <c r="G110" s="138"/>
      <c r="H110" s="138"/>
      <c r="I110" s="138"/>
      <c r="J110" s="148"/>
      <c r="K110" s="148"/>
      <c r="L110" s="148"/>
      <c r="M110" s="148"/>
      <c r="N110" s="148"/>
      <c r="O110" s="148"/>
      <c r="P110" s="148"/>
      <c r="Q110" s="148"/>
      <c r="R110" s="148"/>
      <c r="S110" s="148"/>
      <c r="T110" s="148"/>
      <c r="U110" s="148"/>
      <c r="V110" s="148"/>
      <c r="W110" s="148"/>
      <c r="X110" s="148"/>
      <c r="Y110" s="148"/>
      <c r="Z110" s="148"/>
      <c r="AA110" s="148"/>
      <c r="AB110" s="148"/>
      <c r="AC110" s="149"/>
    </row>
    <row r="111" spans="2:29" s="88" customFormat="1" ht="75" customHeight="1" x14ac:dyDescent="0.2">
      <c r="B111" s="177" t="s">
        <v>12</v>
      </c>
      <c r="C111" s="112" t="s">
        <v>317</v>
      </c>
      <c r="D111" s="178"/>
      <c r="E111" s="124" t="s">
        <v>359</v>
      </c>
      <c r="F111" s="138" t="s">
        <v>76</v>
      </c>
      <c r="G111" s="138" t="s">
        <v>111</v>
      </c>
      <c r="H111" s="168">
        <v>2023</v>
      </c>
      <c r="I111" s="168">
        <v>2025</v>
      </c>
      <c r="J111" s="107">
        <v>16801000</v>
      </c>
      <c r="K111" s="148">
        <v>0</v>
      </c>
      <c r="L111" s="148">
        <f>J111+K111</f>
        <v>16801000</v>
      </c>
      <c r="M111" s="148">
        <f>J111</f>
        <v>16801000</v>
      </c>
      <c r="N111" s="148">
        <v>0</v>
      </c>
      <c r="O111" s="148">
        <f>M111+N111</f>
        <v>16801000</v>
      </c>
      <c r="P111" s="148">
        <f>M111</f>
        <v>16801000</v>
      </c>
      <c r="Q111" s="148">
        <v>0</v>
      </c>
      <c r="R111" s="148">
        <f>P111+Q111</f>
        <v>16801000</v>
      </c>
      <c r="S111" s="108">
        <f t="shared" ref="S111" si="218">J111+M111+P111</f>
        <v>50403000</v>
      </c>
      <c r="T111" s="108">
        <f t="shared" ref="T111" si="219">K111+N111+Q111</f>
        <v>0</v>
      </c>
      <c r="U111" s="108">
        <f t="shared" ref="U111:U118" si="220">S111+T111</f>
        <v>50403000</v>
      </c>
      <c r="V111" s="148">
        <f>S111</f>
        <v>50403000</v>
      </c>
      <c r="W111" s="148">
        <f>T111</f>
        <v>0</v>
      </c>
      <c r="X111" s="148">
        <f>V111+W111</f>
        <v>50403000</v>
      </c>
      <c r="Y111" s="108">
        <v>0</v>
      </c>
      <c r="Z111" s="108">
        <v>0</v>
      </c>
      <c r="AA111" s="185"/>
      <c r="AB111" s="108">
        <f t="shared" ref="AB111" si="221">Y111+Z111</f>
        <v>0</v>
      </c>
      <c r="AC111" s="109">
        <f t="shared" ref="AC111:AC118" si="222">U111-X111-AB111</f>
        <v>0</v>
      </c>
    </row>
    <row r="112" spans="2:29" s="88" customFormat="1" ht="33" customHeight="1" x14ac:dyDescent="0.2">
      <c r="B112" s="177" t="s">
        <v>11</v>
      </c>
      <c r="C112" s="112" t="s">
        <v>205</v>
      </c>
      <c r="D112" s="178"/>
      <c r="E112" s="124" t="s">
        <v>360</v>
      </c>
      <c r="F112" s="138" t="s">
        <v>76</v>
      </c>
      <c r="G112" s="138" t="s">
        <v>111</v>
      </c>
      <c r="H112" s="111">
        <v>2023</v>
      </c>
      <c r="I112" s="111">
        <v>2025</v>
      </c>
      <c r="J112" s="148">
        <v>16500000</v>
      </c>
      <c r="K112" s="148">
        <v>0</v>
      </c>
      <c r="L112" s="148">
        <f t="shared" ref="L112:L117" si="223">J112+K112</f>
        <v>16500000</v>
      </c>
      <c r="M112" s="148">
        <f>J112</f>
        <v>16500000</v>
      </c>
      <c r="N112" s="148">
        <v>0</v>
      </c>
      <c r="O112" s="148">
        <f t="shared" ref="O112:O118" si="224">M112+N112</f>
        <v>16500000</v>
      </c>
      <c r="P112" s="148">
        <f>M112</f>
        <v>16500000</v>
      </c>
      <c r="Q112" s="148">
        <v>0</v>
      </c>
      <c r="R112" s="148">
        <f t="shared" ref="R112:R118" si="225">P112+Q112</f>
        <v>16500000</v>
      </c>
      <c r="S112" s="108">
        <f t="shared" ref="S112:S118" si="226">J112+M112+P112</f>
        <v>49500000</v>
      </c>
      <c r="T112" s="108">
        <f t="shared" ref="T112:T118" si="227">K112+N112+Q112</f>
        <v>0</v>
      </c>
      <c r="U112" s="108">
        <f t="shared" si="220"/>
        <v>49500000</v>
      </c>
      <c r="V112" s="148">
        <f t="shared" ref="V112:V118" si="228">S112</f>
        <v>49500000</v>
      </c>
      <c r="W112" s="148">
        <f t="shared" ref="W112:W118" si="229">T112</f>
        <v>0</v>
      </c>
      <c r="X112" s="148">
        <f t="shared" ref="X112:X118" si="230">V112+W112</f>
        <v>49500000</v>
      </c>
      <c r="Y112" s="108">
        <v>0</v>
      </c>
      <c r="Z112" s="108">
        <v>0</v>
      </c>
      <c r="AA112" s="185"/>
      <c r="AB112" s="108">
        <f t="shared" ref="AB112:AB118" si="231">Y112+Z112</f>
        <v>0</v>
      </c>
      <c r="AC112" s="109">
        <f t="shared" si="222"/>
        <v>0</v>
      </c>
    </row>
    <row r="113" spans="2:29" s="88" customFormat="1" ht="30" customHeight="1" x14ac:dyDescent="0.2">
      <c r="B113" s="177" t="s">
        <v>13</v>
      </c>
      <c r="C113" s="112" t="s">
        <v>270</v>
      </c>
      <c r="D113" s="178"/>
      <c r="E113" s="124" t="s">
        <v>395</v>
      </c>
      <c r="F113" s="157" t="s">
        <v>245</v>
      </c>
      <c r="G113" s="157" t="s">
        <v>245</v>
      </c>
      <c r="H113" s="111">
        <v>2023</v>
      </c>
      <c r="I113" s="111">
        <v>2025</v>
      </c>
      <c r="J113" s="148">
        <v>224169</v>
      </c>
      <c r="K113" s="148">
        <v>0</v>
      </c>
      <c r="L113" s="148">
        <f t="shared" si="223"/>
        <v>224169</v>
      </c>
      <c r="M113" s="148">
        <v>224169</v>
      </c>
      <c r="N113" s="148">
        <v>0</v>
      </c>
      <c r="O113" s="148">
        <f t="shared" si="224"/>
        <v>224169</v>
      </c>
      <c r="P113" s="148">
        <v>224169</v>
      </c>
      <c r="Q113" s="148">
        <v>0</v>
      </c>
      <c r="R113" s="148">
        <f t="shared" si="225"/>
        <v>224169</v>
      </c>
      <c r="S113" s="108">
        <f t="shared" si="226"/>
        <v>672507</v>
      </c>
      <c r="T113" s="108">
        <f t="shared" si="227"/>
        <v>0</v>
      </c>
      <c r="U113" s="108">
        <f t="shared" si="220"/>
        <v>672507</v>
      </c>
      <c r="V113" s="148">
        <f t="shared" si="228"/>
        <v>672507</v>
      </c>
      <c r="W113" s="148">
        <f t="shared" si="229"/>
        <v>0</v>
      </c>
      <c r="X113" s="148">
        <f t="shared" si="230"/>
        <v>672507</v>
      </c>
      <c r="Y113" s="108">
        <v>0</v>
      </c>
      <c r="Z113" s="108">
        <v>0</v>
      </c>
      <c r="AA113" s="185"/>
      <c r="AB113" s="108">
        <f t="shared" si="231"/>
        <v>0</v>
      </c>
      <c r="AC113" s="109">
        <f t="shared" si="222"/>
        <v>0</v>
      </c>
    </row>
    <row r="114" spans="2:29" s="88" customFormat="1" ht="33.75" customHeight="1" x14ac:dyDescent="0.2">
      <c r="B114" s="177" t="s">
        <v>14</v>
      </c>
      <c r="C114" s="115" t="s">
        <v>368</v>
      </c>
      <c r="D114" s="131"/>
      <c r="E114" s="124" t="s">
        <v>383</v>
      </c>
      <c r="F114" s="121" t="s">
        <v>271</v>
      </c>
      <c r="G114" s="157" t="s">
        <v>116</v>
      </c>
      <c r="H114" s="111">
        <v>2023</v>
      </c>
      <c r="I114" s="111">
        <v>2025</v>
      </c>
      <c r="J114" s="148">
        <v>200000</v>
      </c>
      <c r="K114" s="148">
        <v>0</v>
      </c>
      <c r="L114" s="148">
        <f t="shared" si="223"/>
        <v>200000</v>
      </c>
      <c r="M114" s="148">
        <v>200000</v>
      </c>
      <c r="N114" s="148">
        <v>0</v>
      </c>
      <c r="O114" s="148">
        <f t="shared" si="224"/>
        <v>200000</v>
      </c>
      <c r="P114" s="148">
        <v>200000</v>
      </c>
      <c r="Q114" s="148">
        <v>0</v>
      </c>
      <c r="R114" s="148">
        <f t="shared" si="225"/>
        <v>200000</v>
      </c>
      <c r="S114" s="108">
        <f t="shared" si="226"/>
        <v>600000</v>
      </c>
      <c r="T114" s="108">
        <f t="shared" si="227"/>
        <v>0</v>
      </c>
      <c r="U114" s="108">
        <f t="shared" si="220"/>
        <v>600000</v>
      </c>
      <c r="V114" s="148">
        <f t="shared" si="228"/>
        <v>600000</v>
      </c>
      <c r="W114" s="148">
        <f t="shared" si="229"/>
        <v>0</v>
      </c>
      <c r="X114" s="148">
        <f t="shared" si="230"/>
        <v>600000</v>
      </c>
      <c r="Y114" s="108">
        <v>0</v>
      </c>
      <c r="Z114" s="108">
        <v>0</v>
      </c>
      <c r="AA114" s="185"/>
      <c r="AB114" s="108">
        <f t="shared" si="231"/>
        <v>0</v>
      </c>
      <c r="AC114" s="109">
        <f t="shared" si="222"/>
        <v>0</v>
      </c>
    </row>
    <row r="115" spans="2:29" s="88" customFormat="1" ht="58.5" customHeight="1" x14ac:dyDescent="0.2">
      <c r="B115" s="177" t="s">
        <v>307</v>
      </c>
      <c r="C115" s="115" t="s">
        <v>203</v>
      </c>
      <c r="D115" s="131"/>
      <c r="E115" s="124" t="s">
        <v>383</v>
      </c>
      <c r="F115" s="121" t="s">
        <v>323</v>
      </c>
      <c r="G115" s="150" t="s">
        <v>440</v>
      </c>
      <c r="H115" s="111">
        <v>2023</v>
      </c>
      <c r="I115" s="111">
        <v>2025</v>
      </c>
      <c r="J115" s="148">
        <v>600000</v>
      </c>
      <c r="K115" s="148">
        <v>0</v>
      </c>
      <c r="L115" s="148">
        <f t="shared" si="223"/>
        <v>600000</v>
      </c>
      <c r="M115" s="148">
        <v>600000</v>
      </c>
      <c r="N115" s="148">
        <v>0</v>
      </c>
      <c r="O115" s="148">
        <f t="shared" si="224"/>
        <v>600000</v>
      </c>
      <c r="P115" s="148">
        <v>600000</v>
      </c>
      <c r="Q115" s="148">
        <v>0</v>
      </c>
      <c r="R115" s="148">
        <f t="shared" si="225"/>
        <v>600000</v>
      </c>
      <c r="S115" s="108">
        <f t="shared" si="226"/>
        <v>1800000</v>
      </c>
      <c r="T115" s="108">
        <f t="shared" si="227"/>
        <v>0</v>
      </c>
      <c r="U115" s="108">
        <f t="shared" si="220"/>
        <v>1800000</v>
      </c>
      <c r="V115" s="148">
        <f t="shared" si="228"/>
        <v>1800000</v>
      </c>
      <c r="W115" s="148">
        <f t="shared" si="229"/>
        <v>0</v>
      </c>
      <c r="X115" s="148">
        <f t="shared" si="230"/>
        <v>1800000</v>
      </c>
      <c r="Y115" s="108">
        <v>0</v>
      </c>
      <c r="Z115" s="108">
        <v>0</v>
      </c>
      <c r="AA115" s="185"/>
      <c r="AB115" s="108">
        <f t="shared" si="231"/>
        <v>0</v>
      </c>
      <c r="AC115" s="109">
        <f t="shared" si="222"/>
        <v>0</v>
      </c>
    </row>
    <row r="116" spans="2:29" s="88" customFormat="1" ht="46.5" customHeight="1" x14ac:dyDescent="0.2">
      <c r="B116" s="177" t="s">
        <v>232</v>
      </c>
      <c r="C116" s="146" t="s">
        <v>95</v>
      </c>
      <c r="D116" s="151"/>
      <c r="E116" s="124" t="s">
        <v>383</v>
      </c>
      <c r="F116" s="106" t="s">
        <v>271</v>
      </c>
      <c r="G116" s="106" t="s">
        <v>271</v>
      </c>
      <c r="H116" s="111">
        <v>2023</v>
      </c>
      <c r="I116" s="111">
        <v>2025</v>
      </c>
      <c r="J116" s="148">
        <v>5000000</v>
      </c>
      <c r="K116" s="148">
        <v>0</v>
      </c>
      <c r="L116" s="148">
        <f t="shared" si="223"/>
        <v>5000000</v>
      </c>
      <c r="M116" s="148">
        <v>5000000</v>
      </c>
      <c r="N116" s="148">
        <v>0</v>
      </c>
      <c r="O116" s="148">
        <f t="shared" si="224"/>
        <v>5000000</v>
      </c>
      <c r="P116" s="148">
        <v>5000000</v>
      </c>
      <c r="Q116" s="148">
        <v>0</v>
      </c>
      <c r="R116" s="148">
        <f t="shared" si="225"/>
        <v>5000000</v>
      </c>
      <c r="S116" s="108">
        <f t="shared" si="226"/>
        <v>15000000</v>
      </c>
      <c r="T116" s="108">
        <f t="shared" si="227"/>
        <v>0</v>
      </c>
      <c r="U116" s="108">
        <f t="shared" si="220"/>
        <v>15000000</v>
      </c>
      <c r="V116" s="148">
        <f t="shared" si="228"/>
        <v>15000000</v>
      </c>
      <c r="W116" s="148">
        <f t="shared" si="229"/>
        <v>0</v>
      </c>
      <c r="X116" s="148">
        <f t="shared" si="230"/>
        <v>15000000</v>
      </c>
      <c r="Y116" s="108">
        <v>0</v>
      </c>
      <c r="Z116" s="108">
        <v>0</v>
      </c>
      <c r="AA116" s="185"/>
      <c r="AB116" s="108">
        <f t="shared" si="231"/>
        <v>0</v>
      </c>
      <c r="AC116" s="109">
        <f t="shared" si="222"/>
        <v>0</v>
      </c>
    </row>
    <row r="117" spans="2:29" s="88" customFormat="1" ht="48" customHeight="1" x14ac:dyDescent="0.2">
      <c r="B117" s="177" t="s">
        <v>233</v>
      </c>
      <c r="C117" s="146" t="s">
        <v>370</v>
      </c>
      <c r="D117" s="151"/>
      <c r="E117" s="106" t="s">
        <v>369</v>
      </c>
      <c r="F117" s="106" t="s">
        <v>371</v>
      </c>
      <c r="G117" s="106" t="s">
        <v>441</v>
      </c>
      <c r="H117" s="111">
        <v>2023</v>
      </c>
      <c r="I117" s="111">
        <v>2025</v>
      </c>
      <c r="J117" s="148">
        <v>10000000</v>
      </c>
      <c r="K117" s="148">
        <v>0</v>
      </c>
      <c r="L117" s="148">
        <f t="shared" si="223"/>
        <v>10000000</v>
      </c>
      <c r="M117" s="148">
        <v>10000000</v>
      </c>
      <c r="N117" s="148">
        <v>0</v>
      </c>
      <c r="O117" s="148">
        <f t="shared" si="224"/>
        <v>10000000</v>
      </c>
      <c r="P117" s="148">
        <v>10000000</v>
      </c>
      <c r="Q117" s="148">
        <v>0</v>
      </c>
      <c r="R117" s="148">
        <f t="shared" si="225"/>
        <v>10000000</v>
      </c>
      <c r="S117" s="108">
        <f t="shared" si="226"/>
        <v>30000000</v>
      </c>
      <c r="T117" s="108">
        <f t="shared" si="227"/>
        <v>0</v>
      </c>
      <c r="U117" s="108">
        <f t="shared" si="220"/>
        <v>30000000</v>
      </c>
      <c r="V117" s="148">
        <f t="shared" si="228"/>
        <v>30000000</v>
      </c>
      <c r="W117" s="148">
        <f t="shared" si="229"/>
        <v>0</v>
      </c>
      <c r="X117" s="148">
        <f t="shared" si="230"/>
        <v>30000000</v>
      </c>
      <c r="Y117" s="108">
        <v>0</v>
      </c>
      <c r="Z117" s="108">
        <v>0</v>
      </c>
      <c r="AA117" s="185"/>
      <c r="AB117" s="108">
        <f t="shared" si="231"/>
        <v>0</v>
      </c>
      <c r="AC117" s="109">
        <f>U117-X117-AB117</f>
        <v>0</v>
      </c>
    </row>
    <row r="118" spans="2:29" s="88" customFormat="1" ht="47.25" customHeight="1" x14ac:dyDescent="0.2">
      <c r="B118" s="177" t="s">
        <v>234</v>
      </c>
      <c r="C118" s="146" t="s">
        <v>207</v>
      </c>
      <c r="D118" s="147"/>
      <c r="E118" s="106" t="s">
        <v>355</v>
      </c>
      <c r="F118" s="106" t="s">
        <v>288</v>
      </c>
      <c r="G118" s="106" t="s">
        <v>326</v>
      </c>
      <c r="H118" s="111">
        <v>2023</v>
      </c>
      <c r="I118" s="111">
        <v>2025</v>
      </c>
      <c r="J118" s="148">
        <v>592500</v>
      </c>
      <c r="K118" s="148">
        <v>0</v>
      </c>
      <c r="L118" s="148">
        <f>J118+K118</f>
        <v>592500</v>
      </c>
      <c r="M118" s="148">
        <v>592500</v>
      </c>
      <c r="N118" s="148">
        <v>0</v>
      </c>
      <c r="O118" s="148">
        <f t="shared" si="224"/>
        <v>592500</v>
      </c>
      <c r="P118" s="148">
        <v>592500</v>
      </c>
      <c r="Q118" s="148">
        <v>0</v>
      </c>
      <c r="R118" s="148">
        <f t="shared" si="225"/>
        <v>592500</v>
      </c>
      <c r="S118" s="108">
        <f t="shared" si="226"/>
        <v>1777500</v>
      </c>
      <c r="T118" s="108">
        <f t="shared" si="227"/>
        <v>0</v>
      </c>
      <c r="U118" s="108">
        <f t="shared" si="220"/>
        <v>1777500</v>
      </c>
      <c r="V118" s="148">
        <f t="shared" si="228"/>
        <v>1777500</v>
      </c>
      <c r="W118" s="148">
        <f t="shared" si="229"/>
        <v>0</v>
      </c>
      <c r="X118" s="148">
        <f t="shared" si="230"/>
        <v>1777500</v>
      </c>
      <c r="Y118" s="108">
        <v>0</v>
      </c>
      <c r="Z118" s="108">
        <v>0</v>
      </c>
      <c r="AA118" s="185"/>
      <c r="AB118" s="108">
        <f t="shared" si="231"/>
        <v>0</v>
      </c>
      <c r="AC118" s="109">
        <f t="shared" si="222"/>
        <v>0</v>
      </c>
    </row>
    <row r="119" spans="2:29" ht="39" customHeight="1" x14ac:dyDescent="0.2">
      <c r="B119" s="116"/>
      <c r="C119" s="117" t="s">
        <v>27</v>
      </c>
      <c r="D119" s="118"/>
      <c r="E119" s="118"/>
      <c r="F119" s="119"/>
      <c r="G119" s="119"/>
      <c r="H119" s="119"/>
      <c r="I119" s="119"/>
      <c r="J119" s="120">
        <f t="shared" ref="J119:AC119" si="232">SUM(J111:J118)</f>
        <v>49917669</v>
      </c>
      <c r="K119" s="120">
        <f t="shared" si="232"/>
        <v>0</v>
      </c>
      <c r="L119" s="120">
        <f t="shared" si="232"/>
        <v>49917669</v>
      </c>
      <c r="M119" s="120">
        <f t="shared" si="232"/>
        <v>49917669</v>
      </c>
      <c r="N119" s="120">
        <f t="shared" si="232"/>
        <v>0</v>
      </c>
      <c r="O119" s="120">
        <f t="shared" si="232"/>
        <v>49917669</v>
      </c>
      <c r="P119" s="120">
        <f t="shared" si="232"/>
        <v>49917669</v>
      </c>
      <c r="Q119" s="120">
        <f t="shared" si="232"/>
        <v>0</v>
      </c>
      <c r="R119" s="120">
        <f t="shared" si="232"/>
        <v>49917669</v>
      </c>
      <c r="S119" s="120">
        <f t="shared" si="232"/>
        <v>149753007</v>
      </c>
      <c r="T119" s="120">
        <f t="shared" si="232"/>
        <v>0</v>
      </c>
      <c r="U119" s="120">
        <f t="shared" si="232"/>
        <v>149753007</v>
      </c>
      <c r="V119" s="120">
        <f t="shared" si="232"/>
        <v>149753007</v>
      </c>
      <c r="W119" s="120">
        <f t="shared" si="232"/>
        <v>0</v>
      </c>
      <c r="X119" s="120">
        <f t="shared" si="232"/>
        <v>149753007</v>
      </c>
      <c r="Y119" s="120">
        <f t="shared" si="232"/>
        <v>0</v>
      </c>
      <c r="Z119" s="120">
        <f t="shared" si="232"/>
        <v>0</v>
      </c>
      <c r="AA119" s="120">
        <f t="shared" si="232"/>
        <v>0</v>
      </c>
      <c r="AB119" s="120">
        <f t="shared" si="232"/>
        <v>0</v>
      </c>
      <c r="AC119" s="120">
        <f t="shared" si="232"/>
        <v>0</v>
      </c>
    </row>
    <row r="120" spans="2:29" s="88" customFormat="1" ht="47.25" customHeight="1" x14ac:dyDescent="0.2">
      <c r="B120" s="145">
        <v>2.2999999999999998</v>
      </c>
      <c r="C120" s="233" t="s">
        <v>197</v>
      </c>
      <c r="D120" s="234"/>
      <c r="E120" s="105"/>
      <c r="F120" s="138"/>
      <c r="G120" s="138"/>
      <c r="H120" s="138"/>
      <c r="I120" s="138"/>
      <c r="J120" s="148"/>
      <c r="K120" s="148"/>
      <c r="L120" s="148"/>
      <c r="M120" s="148"/>
      <c r="N120" s="148"/>
      <c r="O120" s="148"/>
      <c r="P120" s="148"/>
      <c r="Q120" s="148"/>
      <c r="R120" s="148"/>
      <c r="S120" s="148"/>
      <c r="T120" s="148"/>
      <c r="U120" s="108"/>
      <c r="V120" s="148"/>
      <c r="W120" s="148"/>
      <c r="X120" s="148"/>
      <c r="Y120" s="148"/>
      <c r="Z120" s="148"/>
      <c r="AA120" s="148"/>
      <c r="AB120" s="148"/>
      <c r="AC120" s="149"/>
    </row>
    <row r="121" spans="2:29" s="88" customFormat="1" ht="36" customHeight="1" x14ac:dyDescent="0.2">
      <c r="B121" s="145" t="s">
        <v>15</v>
      </c>
      <c r="C121" s="146" t="s">
        <v>286</v>
      </c>
      <c r="D121" s="147"/>
      <c r="E121" s="106" t="s">
        <v>384</v>
      </c>
      <c r="F121" s="106" t="s">
        <v>111</v>
      </c>
      <c r="G121" s="106" t="s">
        <v>118</v>
      </c>
      <c r="H121" s="111">
        <v>2023</v>
      </c>
      <c r="I121" s="111">
        <v>2025</v>
      </c>
      <c r="J121" s="148">
        <v>1000000</v>
      </c>
      <c r="K121" s="148">
        <v>0</v>
      </c>
      <c r="L121" s="148">
        <f>J121+K121</f>
        <v>1000000</v>
      </c>
      <c r="M121" s="148">
        <v>1000000</v>
      </c>
      <c r="N121" s="148">
        <v>0</v>
      </c>
      <c r="O121" s="148">
        <f>M121+N121</f>
        <v>1000000</v>
      </c>
      <c r="P121" s="148">
        <v>1000000</v>
      </c>
      <c r="Q121" s="148">
        <v>0</v>
      </c>
      <c r="R121" s="148">
        <f>P121+Q121</f>
        <v>1000000</v>
      </c>
      <c r="S121" s="108">
        <f>J121+M121+P121</f>
        <v>3000000</v>
      </c>
      <c r="T121" s="108">
        <f>K121+N121+Q121</f>
        <v>0</v>
      </c>
      <c r="U121" s="108">
        <f>S121+T121</f>
        <v>3000000</v>
      </c>
      <c r="V121" s="148">
        <f t="shared" ref="V121" si="233">S121</f>
        <v>3000000</v>
      </c>
      <c r="W121" s="148">
        <f t="shared" ref="W121" si="234">T121</f>
        <v>0</v>
      </c>
      <c r="X121" s="148">
        <f t="shared" ref="X121" si="235">V121+W121</f>
        <v>3000000</v>
      </c>
      <c r="Y121" s="108">
        <v>0</v>
      </c>
      <c r="Z121" s="108">
        <v>0</v>
      </c>
      <c r="AA121" s="185"/>
      <c r="AB121" s="108">
        <f t="shared" ref="AB121" si="236">Y121+Z121</f>
        <v>0</v>
      </c>
      <c r="AC121" s="109">
        <f>U121-X121-AB121</f>
        <v>0</v>
      </c>
    </row>
    <row r="122" spans="2:29" s="88" customFormat="1" ht="45.75" customHeight="1" x14ac:dyDescent="0.2">
      <c r="B122" s="145" t="s">
        <v>16</v>
      </c>
      <c r="C122" s="146" t="s">
        <v>235</v>
      </c>
      <c r="D122" s="147"/>
      <c r="E122" s="106" t="s">
        <v>378</v>
      </c>
      <c r="F122" s="106" t="s">
        <v>208</v>
      </c>
      <c r="G122" s="106" t="s">
        <v>116</v>
      </c>
      <c r="H122" s="111">
        <v>2023</v>
      </c>
      <c r="I122" s="111">
        <v>2025</v>
      </c>
      <c r="J122" s="148">
        <v>240000000</v>
      </c>
      <c r="K122" s="148">
        <v>0</v>
      </c>
      <c r="L122" s="148">
        <f t="shared" ref="L122:L124" si="237">J122+K122</f>
        <v>240000000</v>
      </c>
      <c r="M122" s="148">
        <v>240000000</v>
      </c>
      <c r="N122" s="148">
        <v>0</v>
      </c>
      <c r="O122" s="148">
        <f t="shared" ref="O122:O123" si="238">M122+N122</f>
        <v>240000000</v>
      </c>
      <c r="P122" s="148">
        <v>240000000</v>
      </c>
      <c r="Q122" s="148">
        <v>0</v>
      </c>
      <c r="R122" s="148">
        <f t="shared" ref="R122:R123" si="239">P122+Q122</f>
        <v>240000000</v>
      </c>
      <c r="S122" s="108">
        <f t="shared" ref="S122:S124" si="240">J122+M122+P122</f>
        <v>720000000</v>
      </c>
      <c r="T122" s="108">
        <f t="shared" ref="T122:T124" si="241">K122+N122+Q122</f>
        <v>0</v>
      </c>
      <c r="U122" s="108">
        <f t="shared" ref="U122:U124" si="242">S122+T122</f>
        <v>720000000</v>
      </c>
      <c r="V122" s="148">
        <f t="shared" ref="V122:V124" si="243">S122</f>
        <v>720000000</v>
      </c>
      <c r="W122" s="148">
        <f t="shared" ref="W122:W124" si="244">T122</f>
        <v>0</v>
      </c>
      <c r="X122" s="148">
        <f t="shared" ref="X122:X124" si="245">V122+W122</f>
        <v>720000000</v>
      </c>
      <c r="Y122" s="108">
        <v>0</v>
      </c>
      <c r="Z122" s="108">
        <v>0</v>
      </c>
      <c r="AA122" s="185"/>
      <c r="AB122" s="108">
        <f t="shared" ref="AB122:AB124" si="246">Y122+Z122</f>
        <v>0</v>
      </c>
      <c r="AC122" s="109">
        <f t="shared" ref="AC122:AC123" si="247">U122-X122-AB122</f>
        <v>0</v>
      </c>
    </row>
    <row r="123" spans="2:29" s="88" customFormat="1" ht="34.5" customHeight="1" x14ac:dyDescent="0.2">
      <c r="B123" s="145" t="s">
        <v>94</v>
      </c>
      <c r="C123" s="146" t="s">
        <v>236</v>
      </c>
      <c r="D123" s="147"/>
      <c r="E123" s="106" t="s">
        <v>378</v>
      </c>
      <c r="F123" s="106" t="s">
        <v>208</v>
      </c>
      <c r="G123" s="106" t="s">
        <v>116</v>
      </c>
      <c r="H123" s="111">
        <v>2023</v>
      </c>
      <c r="I123" s="111">
        <v>2025</v>
      </c>
      <c r="J123" s="148">
        <v>240000000</v>
      </c>
      <c r="K123" s="148">
        <v>0</v>
      </c>
      <c r="L123" s="148">
        <f t="shared" si="237"/>
        <v>240000000</v>
      </c>
      <c r="M123" s="148">
        <v>240000000</v>
      </c>
      <c r="N123" s="148">
        <v>0</v>
      </c>
      <c r="O123" s="148">
        <f t="shared" si="238"/>
        <v>240000000</v>
      </c>
      <c r="P123" s="148">
        <v>240000000</v>
      </c>
      <c r="Q123" s="148">
        <v>0</v>
      </c>
      <c r="R123" s="148">
        <f t="shared" si="239"/>
        <v>240000000</v>
      </c>
      <c r="S123" s="108">
        <f t="shared" si="240"/>
        <v>720000000</v>
      </c>
      <c r="T123" s="108">
        <f t="shared" si="241"/>
        <v>0</v>
      </c>
      <c r="U123" s="108">
        <f t="shared" si="242"/>
        <v>720000000</v>
      </c>
      <c r="V123" s="148">
        <f t="shared" si="243"/>
        <v>720000000</v>
      </c>
      <c r="W123" s="148">
        <f t="shared" si="244"/>
        <v>0</v>
      </c>
      <c r="X123" s="148">
        <f t="shared" si="245"/>
        <v>720000000</v>
      </c>
      <c r="Y123" s="108">
        <v>0</v>
      </c>
      <c r="Z123" s="108">
        <v>0</v>
      </c>
      <c r="AA123" s="185"/>
      <c r="AB123" s="108">
        <f t="shared" si="246"/>
        <v>0</v>
      </c>
      <c r="AC123" s="109">
        <f t="shared" si="247"/>
        <v>0</v>
      </c>
    </row>
    <row r="124" spans="2:29" s="88" customFormat="1" ht="32.25" customHeight="1" x14ac:dyDescent="0.2">
      <c r="B124" s="145" t="s">
        <v>129</v>
      </c>
      <c r="C124" s="146" t="s">
        <v>272</v>
      </c>
      <c r="D124" s="147"/>
      <c r="E124" s="106" t="s">
        <v>400</v>
      </c>
      <c r="F124" s="106" t="s">
        <v>237</v>
      </c>
      <c r="G124" s="106" t="s">
        <v>116</v>
      </c>
      <c r="H124" s="111">
        <v>2023</v>
      </c>
      <c r="I124" s="111">
        <v>2025</v>
      </c>
      <c r="J124" s="148">
        <v>4403267</v>
      </c>
      <c r="K124" s="148"/>
      <c r="L124" s="148">
        <f t="shared" si="237"/>
        <v>4403267</v>
      </c>
      <c r="M124" s="148">
        <v>5063757</v>
      </c>
      <c r="N124" s="148">
        <v>0</v>
      </c>
      <c r="O124" s="148">
        <f t="shared" ref="O124" si="248">M124+N124</f>
        <v>5063757</v>
      </c>
      <c r="P124" s="148">
        <v>5823320</v>
      </c>
      <c r="Q124" s="148"/>
      <c r="R124" s="148">
        <f t="shared" ref="R124" si="249">P124+Q124</f>
        <v>5823320</v>
      </c>
      <c r="S124" s="108">
        <f t="shared" si="240"/>
        <v>15290344</v>
      </c>
      <c r="T124" s="108">
        <f t="shared" si="241"/>
        <v>0</v>
      </c>
      <c r="U124" s="108">
        <f t="shared" si="242"/>
        <v>15290344</v>
      </c>
      <c r="V124" s="148">
        <f t="shared" si="243"/>
        <v>15290344</v>
      </c>
      <c r="W124" s="148">
        <f t="shared" si="244"/>
        <v>0</v>
      </c>
      <c r="X124" s="148">
        <f t="shared" si="245"/>
        <v>15290344</v>
      </c>
      <c r="Y124" s="108">
        <v>0</v>
      </c>
      <c r="Z124" s="108">
        <v>0</v>
      </c>
      <c r="AA124" s="185"/>
      <c r="AB124" s="108">
        <f t="shared" si="246"/>
        <v>0</v>
      </c>
      <c r="AC124" s="109">
        <f>U124-X124-AB124</f>
        <v>0</v>
      </c>
    </row>
    <row r="125" spans="2:29" s="134" customFormat="1" ht="27.75" customHeight="1" x14ac:dyDescent="0.2">
      <c r="B125" s="116"/>
      <c r="C125" s="117" t="s">
        <v>28</v>
      </c>
      <c r="D125" s="118"/>
      <c r="E125" s="118"/>
      <c r="F125" s="119"/>
      <c r="G125" s="119"/>
      <c r="H125" s="119"/>
      <c r="I125" s="119"/>
      <c r="J125" s="120">
        <f>SUM(J121:J124)</f>
        <v>485403267</v>
      </c>
      <c r="K125" s="120">
        <f t="shared" ref="K125:AC125" si="250">SUM(K121:K124)</f>
        <v>0</v>
      </c>
      <c r="L125" s="120">
        <f t="shared" si="250"/>
        <v>485403267</v>
      </c>
      <c r="M125" s="120">
        <f t="shared" si="250"/>
        <v>486063757</v>
      </c>
      <c r="N125" s="120">
        <f t="shared" si="250"/>
        <v>0</v>
      </c>
      <c r="O125" s="120">
        <f t="shared" si="250"/>
        <v>486063757</v>
      </c>
      <c r="P125" s="120">
        <f t="shared" si="250"/>
        <v>486823320</v>
      </c>
      <c r="Q125" s="120">
        <f t="shared" si="250"/>
        <v>0</v>
      </c>
      <c r="R125" s="120">
        <f t="shared" si="250"/>
        <v>486823320</v>
      </c>
      <c r="S125" s="120">
        <f t="shared" si="250"/>
        <v>1458290344</v>
      </c>
      <c r="T125" s="120">
        <f t="shared" si="250"/>
        <v>0</v>
      </c>
      <c r="U125" s="120">
        <f>SUM(U121:U124)</f>
        <v>1458290344</v>
      </c>
      <c r="V125" s="120">
        <f t="shared" si="250"/>
        <v>1458290344</v>
      </c>
      <c r="W125" s="120">
        <f t="shared" si="250"/>
        <v>0</v>
      </c>
      <c r="X125" s="120">
        <f t="shared" si="250"/>
        <v>1458290344</v>
      </c>
      <c r="Y125" s="120">
        <f t="shared" si="250"/>
        <v>0</v>
      </c>
      <c r="Z125" s="120">
        <f t="shared" si="250"/>
        <v>0</v>
      </c>
      <c r="AA125" s="120">
        <f t="shared" si="250"/>
        <v>0</v>
      </c>
      <c r="AB125" s="120">
        <f t="shared" si="250"/>
        <v>0</v>
      </c>
      <c r="AC125" s="120">
        <f t="shared" si="250"/>
        <v>0</v>
      </c>
    </row>
    <row r="126" spans="2:29" s="80" customFormat="1" ht="33" customHeight="1" x14ac:dyDescent="0.15">
      <c r="B126" s="116"/>
      <c r="C126" s="231" t="s">
        <v>342</v>
      </c>
      <c r="D126" s="232"/>
      <c r="E126" s="136"/>
      <c r="F126" s="119"/>
      <c r="G126" s="119"/>
      <c r="H126" s="119"/>
      <c r="I126" s="119"/>
      <c r="J126" s="120">
        <f t="shared" ref="J126:AC126" si="251">J109+J119+J125</f>
        <v>564450936</v>
      </c>
      <c r="K126" s="120">
        <f t="shared" si="251"/>
        <v>0</v>
      </c>
      <c r="L126" s="120">
        <f t="shared" si="251"/>
        <v>564450936</v>
      </c>
      <c r="M126" s="120">
        <f t="shared" si="251"/>
        <v>565111426</v>
      </c>
      <c r="N126" s="120">
        <f t="shared" si="251"/>
        <v>0</v>
      </c>
      <c r="O126" s="120">
        <f t="shared" si="251"/>
        <v>565111426</v>
      </c>
      <c r="P126" s="120">
        <f t="shared" si="251"/>
        <v>565870989</v>
      </c>
      <c r="Q126" s="120">
        <f t="shared" si="251"/>
        <v>0</v>
      </c>
      <c r="R126" s="120">
        <f t="shared" si="251"/>
        <v>565870989</v>
      </c>
      <c r="S126" s="120">
        <f t="shared" si="251"/>
        <v>1695433351</v>
      </c>
      <c r="T126" s="120">
        <f t="shared" si="251"/>
        <v>0</v>
      </c>
      <c r="U126" s="120">
        <f t="shared" si="251"/>
        <v>1695433351</v>
      </c>
      <c r="V126" s="120">
        <f t="shared" si="251"/>
        <v>1695433351</v>
      </c>
      <c r="W126" s="120">
        <f t="shared" si="251"/>
        <v>0</v>
      </c>
      <c r="X126" s="120">
        <f t="shared" si="251"/>
        <v>1695433351</v>
      </c>
      <c r="Y126" s="120">
        <f t="shared" si="251"/>
        <v>0</v>
      </c>
      <c r="Z126" s="120">
        <f t="shared" si="251"/>
        <v>0</v>
      </c>
      <c r="AA126" s="120">
        <f t="shared" si="251"/>
        <v>0</v>
      </c>
      <c r="AB126" s="120">
        <f t="shared" si="251"/>
        <v>0</v>
      </c>
      <c r="AC126" s="120">
        <f t="shared" si="251"/>
        <v>0</v>
      </c>
    </row>
    <row r="127" spans="2:29" s="80" customFormat="1" ht="25.5" customHeight="1" x14ac:dyDescent="0.15">
      <c r="B127" s="207" t="s">
        <v>55</v>
      </c>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9"/>
    </row>
    <row r="128" spans="2:29" s="80" customFormat="1" ht="21.75" customHeight="1" x14ac:dyDescent="0.15">
      <c r="B128" s="213" t="s">
        <v>151</v>
      </c>
      <c r="C128" s="214"/>
      <c r="D128" s="214"/>
      <c r="E128" s="214"/>
      <c r="F128" s="214"/>
      <c r="G128" s="214"/>
      <c r="H128" s="214"/>
      <c r="I128" s="214"/>
      <c r="J128" s="214"/>
      <c r="K128" s="214"/>
      <c r="L128" s="214"/>
      <c r="M128" s="214"/>
      <c r="N128" s="214"/>
      <c r="O128" s="214"/>
      <c r="P128" s="214"/>
      <c r="Q128" s="214"/>
      <c r="R128" s="214"/>
      <c r="S128" s="214"/>
      <c r="T128" s="214"/>
      <c r="U128" s="214"/>
      <c r="V128" s="214"/>
      <c r="W128" s="214"/>
      <c r="X128" s="214"/>
      <c r="Y128" s="214"/>
      <c r="Z128" s="214"/>
      <c r="AA128" s="214"/>
      <c r="AB128" s="214"/>
      <c r="AC128" s="215"/>
    </row>
    <row r="129" spans="2:29" ht="24.75" customHeight="1" x14ac:dyDescent="0.2">
      <c r="B129" s="228" t="s">
        <v>190</v>
      </c>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30"/>
    </row>
    <row r="130" spans="2:29" s="88" customFormat="1" ht="38.25" customHeight="1" x14ac:dyDescent="0.2">
      <c r="B130" s="219" t="s">
        <v>0</v>
      </c>
      <c r="C130" s="199" t="s">
        <v>52</v>
      </c>
      <c r="D130" s="199" t="s">
        <v>1</v>
      </c>
      <c r="E130" s="111" t="s">
        <v>53</v>
      </c>
      <c r="F130" s="194" t="s">
        <v>54</v>
      </c>
      <c r="G130" s="195"/>
      <c r="H130" s="194" t="s">
        <v>64</v>
      </c>
      <c r="I130" s="195"/>
      <c r="J130" s="201" t="s">
        <v>67</v>
      </c>
      <c r="K130" s="202"/>
      <c r="L130" s="203"/>
      <c r="M130" s="201" t="s">
        <v>68</v>
      </c>
      <c r="N130" s="202"/>
      <c r="O130" s="203"/>
      <c r="P130" s="201" t="s">
        <v>69</v>
      </c>
      <c r="Q130" s="202"/>
      <c r="R130" s="203"/>
      <c r="S130" s="201" t="s">
        <v>137</v>
      </c>
      <c r="T130" s="202"/>
      <c r="U130" s="203"/>
      <c r="V130" s="196" t="s">
        <v>51</v>
      </c>
      <c r="W130" s="197"/>
      <c r="X130" s="197"/>
      <c r="Y130" s="197"/>
      <c r="Z130" s="197"/>
      <c r="AA130" s="197"/>
      <c r="AB130" s="198"/>
      <c r="AC130" s="216" t="s">
        <v>61</v>
      </c>
    </row>
    <row r="131" spans="2:29" s="88" customFormat="1" ht="29.25" customHeight="1" x14ac:dyDescent="0.2">
      <c r="B131" s="220"/>
      <c r="C131" s="235"/>
      <c r="D131" s="235"/>
      <c r="E131" s="199" t="s">
        <v>56</v>
      </c>
      <c r="F131" s="211" t="s">
        <v>57</v>
      </c>
      <c r="G131" s="211" t="s">
        <v>58</v>
      </c>
      <c r="H131" s="199" t="s">
        <v>59</v>
      </c>
      <c r="I131" s="199" t="s">
        <v>60</v>
      </c>
      <c r="J131" s="204"/>
      <c r="K131" s="205"/>
      <c r="L131" s="206"/>
      <c r="M131" s="204"/>
      <c r="N131" s="205"/>
      <c r="O131" s="206"/>
      <c r="P131" s="204"/>
      <c r="Q131" s="205"/>
      <c r="R131" s="206"/>
      <c r="S131" s="204"/>
      <c r="T131" s="205"/>
      <c r="U131" s="206"/>
      <c r="V131" s="196" t="s">
        <v>243</v>
      </c>
      <c r="W131" s="197"/>
      <c r="X131" s="198"/>
      <c r="Y131" s="196" t="s">
        <v>152</v>
      </c>
      <c r="Z131" s="197"/>
      <c r="AA131" s="197"/>
      <c r="AB131" s="198"/>
      <c r="AC131" s="217"/>
    </row>
    <row r="132" spans="2:29" ht="46.5" customHeight="1" x14ac:dyDescent="0.2">
      <c r="B132" s="221"/>
      <c r="C132" s="200"/>
      <c r="D132" s="200"/>
      <c r="E132" s="200"/>
      <c r="F132" s="212"/>
      <c r="G132" s="212"/>
      <c r="H132" s="200"/>
      <c r="I132" s="200"/>
      <c r="J132" s="137" t="s">
        <v>33</v>
      </c>
      <c r="K132" s="137" t="s">
        <v>34</v>
      </c>
      <c r="L132" s="137" t="s">
        <v>37</v>
      </c>
      <c r="M132" s="137" t="s">
        <v>33</v>
      </c>
      <c r="N132" s="137" t="s">
        <v>34</v>
      </c>
      <c r="O132" s="137" t="s">
        <v>37</v>
      </c>
      <c r="P132" s="137" t="s">
        <v>33</v>
      </c>
      <c r="Q132" s="137" t="s">
        <v>34</v>
      </c>
      <c r="R132" s="137" t="s">
        <v>37</v>
      </c>
      <c r="S132" s="137" t="s">
        <v>33</v>
      </c>
      <c r="T132" s="137" t="s">
        <v>34</v>
      </c>
      <c r="U132" s="153" t="s">
        <v>37</v>
      </c>
      <c r="V132" s="137" t="s">
        <v>33</v>
      </c>
      <c r="W132" s="137" t="s">
        <v>34</v>
      </c>
      <c r="X132" s="137" t="s">
        <v>35</v>
      </c>
      <c r="Y132" s="137" t="s">
        <v>33</v>
      </c>
      <c r="Z132" s="137" t="s">
        <v>34</v>
      </c>
      <c r="AA132" s="137" t="s">
        <v>65</v>
      </c>
      <c r="AB132" s="137" t="s">
        <v>66</v>
      </c>
      <c r="AC132" s="218"/>
    </row>
    <row r="133" spans="2:29" s="88" customFormat="1" ht="52.5" customHeight="1" x14ac:dyDescent="0.2">
      <c r="B133" s="103">
        <v>3.1</v>
      </c>
      <c r="C133" s="233" t="s">
        <v>139</v>
      </c>
      <c r="D133" s="234"/>
      <c r="E133" s="105"/>
      <c r="F133" s="154"/>
      <c r="G133" s="154"/>
      <c r="H133" s="154"/>
      <c r="I133" s="154"/>
      <c r="J133" s="155"/>
      <c r="K133" s="155"/>
      <c r="L133" s="155"/>
      <c r="M133" s="155"/>
      <c r="N133" s="155"/>
      <c r="O133" s="155"/>
      <c r="P133" s="155"/>
      <c r="Q133" s="155"/>
      <c r="R133" s="155"/>
      <c r="S133" s="155"/>
      <c r="T133" s="155"/>
      <c r="U133" s="155"/>
      <c r="V133" s="155"/>
      <c r="W133" s="155"/>
      <c r="X133" s="155"/>
      <c r="Y133" s="155"/>
      <c r="Z133" s="155"/>
      <c r="AA133" s="155"/>
      <c r="AB133" s="155"/>
      <c r="AC133" s="156"/>
    </row>
    <row r="134" spans="2:29" s="113" customFormat="1" ht="58.5" customHeight="1" x14ac:dyDescent="0.2">
      <c r="B134" s="145" t="s">
        <v>17</v>
      </c>
      <c r="C134" s="146" t="s">
        <v>98</v>
      </c>
      <c r="D134" s="147"/>
      <c r="E134" s="114" t="s">
        <v>345</v>
      </c>
      <c r="F134" s="106" t="s">
        <v>76</v>
      </c>
      <c r="G134" s="106" t="s">
        <v>119</v>
      </c>
      <c r="H134" s="111">
        <v>2023</v>
      </c>
      <c r="I134" s="111">
        <v>2025</v>
      </c>
      <c r="J134" s="107">
        <v>55703000</v>
      </c>
      <c r="K134" s="107">
        <v>0</v>
      </c>
      <c r="L134" s="152">
        <f>J134+K134</f>
        <v>55703000</v>
      </c>
      <c r="M134" s="107">
        <f>J134</f>
        <v>55703000</v>
      </c>
      <c r="N134" s="107">
        <v>0</v>
      </c>
      <c r="O134" s="152">
        <f>M134+N134</f>
        <v>55703000</v>
      </c>
      <c r="P134" s="107">
        <f>M134</f>
        <v>55703000</v>
      </c>
      <c r="Q134" s="107">
        <v>0</v>
      </c>
      <c r="R134" s="152">
        <f>P134+Q134</f>
        <v>55703000</v>
      </c>
      <c r="S134" s="108">
        <f t="shared" ref="S134:S138" si="252">J134+M134+P134</f>
        <v>167109000</v>
      </c>
      <c r="T134" s="108">
        <f t="shared" ref="T134:T138" si="253">K134+N134+Q134</f>
        <v>0</v>
      </c>
      <c r="U134" s="108">
        <f>S134+T134</f>
        <v>167109000</v>
      </c>
      <c r="V134" s="148">
        <f t="shared" ref="V134" si="254">S134</f>
        <v>167109000</v>
      </c>
      <c r="W134" s="148">
        <f t="shared" ref="W134" si="255">T134</f>
        <v>0</v>
      </c>
      <c r="X134" s="148">
        <f t="shared" ref="X134" si="256">V134+W134</f>
        <v>167109000</v>
      </c>
      <c r="Y134" s="108">
        <v>0</v>
      </c>
      <c r="Z134" s="108">
        <v>0</v>
      </c>
      <c r="AA134" s="185"/>
      <c r="AB134" s="108">
        <f t="shared" ref="AB134" si="257">Y134+Z134</f>
        <v>0</v>
      </c>
      <c r="AC134" s="109">
        <f>U134-X134-AB134</f>
        <v>0</v>
      </c>
    </row>
    <row r="135" spans="2:29" s="88" customFormat="1" ht="38.25" customHeight="1" x14ac:dyDescent="0.2">
      <c r="B135" s="145" t="s">
        <v>18</v>
      </c>
      <c r="C135" s="128" t="s">
        <v>99</v>
      </c>
      <c r="D135" s="151"/>
      <c r="E135" s="114" t="s">
        <v>352</v>
      </c>
      <c r="F135" s="106" t="s">
        <v>76</v>
      </c>
      <c r="G135" s="106" t="s">
        <v>130</v>
      </c>
      <c r="H135" s="111">
        <v>2023</v>
      </c>
      <c r="I135" s="111">
        <v>2025</v>
      </c>
      <c r="J135" s="107">
        <v>9275000</v>
      </c>
      <c r="K135" s="107">
        <v>0</v>
      </c>
      <c r="L135" s="152">
        <f t="shared" ref="L135:L138" si="258">J135+K135</f>
        <v>9275000</v>
      </c>
      <c r="M135" s="107">
        <f t="shared" ref="M135:M136" si="259">J135</f>
        <v>9275000</v>
      </c>
      <c r="N135" s="107">
        <v>0</v>
      </c>
      <c r="O135" s="152">
        <f t="shared" ref="O135:O138" si="260">M135+N135</f>
        <v>9275000</v>
      </c>
      <c r="P135" s="107">
        <f t="shared" ref="P135:P136" si="261">M135</f>
        <v>9275000</v>
      </c>
      <c r="Q135" s="107">
        <v>0</v>
      </c>
      <c r="R135" s="152">
        <f t="shared" ref="R135:R138" si="262">P135+Q135</f>
        <v>9275000</v>
      </c>
      <c r="S135" s="108">
        <f t="shared" si="252"/>
        <v>27825000</v>
      </c>
      <c r="T135" s="108">
        <f t="shared" si="253"/>
        <v>0</v>
      </c>
      <c r="U135" s="108">
        <f t="shared" ref="U135:U138" si="263">S135+T135</f>
        <v>27825000</v>
      </c>
      <c r="V135" s="148">
        <f t="shared" ref="V135:V138" si="264">S135</f>
        <v>27825000</v>
      </c>
      <c r="W135" s="148">
        <f t="shared" ref="W135:W138" si="265">T135</f>
        <v>0</v>
      </c>
      <c r="X135" s="148">
        <f t="shared" ref="X135:X138" si="266">V135+W135</f>
        <v>27825000</v>
      </c>
      <c r="Y135" s="108">
        <v>0</v>
      </c>
      <c r="Z135" s="108">
        <v>0</v>
      </c>
      <c r="AA135" s="185"/>
      <c r="AB135" s="108">
        <f t="shared" ref="AB135:AB138" si="267">Y135+Z135</f>
        <v>0</v>
      </c>
      <c r="AC135" s="109">
        <f t="shared" ref="AC135:AC138" si="268">U135-X135-AB135</f>
        <v>0</v>
      </c>
    </row>
    <row r="136" spans="2:29" s="88" customFormat="1" ht="48" customHeight="1" x14ac:dyDescent="0.2">
      <c r="B136" s="145" t="s">
        <v>96</v>
      </c>
      <c r="C136" s="146" t="s">
        <v>100</v>
      </c>
      <c r="D136" s="147"/>
      <c r="E136" s="114" t="s">
        <v>353</v>
      </c>
      <c r="F136" s="106" t="s">
        <v>76</v>
      </c>
      <c r="G136" s="106" t="s">
        <v>314</v>
      </c>
      <c r="H136" s="111">
        <v>2023</v>
      </c>
      <c r="I136" s="111">
        <v>2025</v>
      </c>
      <c r="J136" s="107">
        <v>848000</v>
      </c>
      <c r="K136" s="107">
        <v>0</v>
      </c>
      <c r="L136" s="152">
        <f t="shared" si="258"/>
        <v>848000</v>
      </c>
      <c r="M136" s="107">
        <f t="shared" si="259"/>
        <v>848000</v>
      </c>
      <c r="N136" s="107">
        <v>0</v>
      </c>
      <c r="O136" s="152">
        <f t="shared" si="260"/>
        <v>848000</v>
      </c>
      <c r="P136" s="107">
        <f t="shared" si="261"/>
        <v>848000</v>
      </c>
      <c r="Q136" s="107">
        <v>0</v>
      </c>
      <c r="R136" s="152">
        <f t="shared" si="262"/>
        <v>848000</v>
      </c>
      <c r="S136" s="108">
        <f t="shared" si="252"/>
        <v>2544000</v>
      </c>
      <c r="T136" s="108">
        <f t="shared" si="253"/>
        <v>0</v>
      </c>
      <c r="U136" s="108">
        <f t="shared" si="263"/>
        <v>2544000</v>
      </c>
      <c r="V136" s="148">
        <f t="shared" si="264"/>
        <v>2544000</v>
      </c>
      <c r="W136" s="148">
        <f t="shared" si="265"/>
        <v>0</v>
      </c>
      <c r="X136" s="148">
        <f t="shared" si="266"/>
        <v>2544000</v>
      </c>
      <c r="Y136" s="108">
        <v>0</v>
      </c>
      <c r="Z136" s="108">
        <v>0</v>
      </c>
      <c r="AA136" s="185"/>
      <c r="AB136" s="108">
        <f t="shared" si="267"/>
        <v>0</v>
      </c>
      <c r="AC136" s="109">
        <f t="shared" si="268"/>
        <v>0</v>
      </c>
    </row>
    <row r="137" spans="2:29" s="88" customFormat="1" ht="54.75" customHeight="1" x14ac:dyDescent="0.2">
      <c r="B137" s="145" t="s">
        <v>97</v>
      </c>
      <c r="C137" s="146" t="s">
        <v>210</v>
      </c>
      <c r="D137" s="147"/>
      <c r="E137" s="114" t="s">
        <v>383</v>
      </c>
      <c r="F137" s="106" t="s">
        <v>271</v>
      </c>
      <c r="G137" s="106" t="s">
        <v>271</v>
      </c>
      <c r="H137" s="111">
        <v>2023</v>
      </c>
      <c r="I137" s="111">
        <v>2025</v>
      </c>
      <c r="J137" s="108">
        <v>300000</v>
      </c>
      <c r="K137" s="107">
        <v>0</v>
      </c>
      <c r="L137" s="152">
        <f t="shared" si="258"/>
        <v>300000</v>
      </c>
      <c r="M137" s="108">
        <v>300000</v>
      </c>
      <c r="N137" s="107">
        <v>0</v>
      </c>
      <c r="O137" s="152">
        <f t="shared" si="260"/>
        <v>300000</v>
      </c>
      <c r="P137" s="108">
        <v>300000</v>
      </c>
      <c r="Q137" s="107">
        <v>0</v>
      </c>
      <c r="R137" s="152">
        <f t="shared" si="262"/>
        <v>300000</v>
      </c>
      <c r="S137" s="108">
        <f t="shared" si="252"/>
        <v>900000</v>
      </c>
      <c r="T137" s="108">
        <f t="shared" si="253"/>
        <v>0</v>
      </c>
      <c r="U137" s="108">
        <f t="shared" si="263"/>
        <v>900000</v>
      </c>
      <c r="V137" s="148">
        <f t="shared" si="264"/>
        <v>900000</v>
      </c>
      <c r="W137" s="148">
        <f t="shared" si="265"/>
        <v>0</v>
      </c>
      <c r="X137" s="148">
        <f t="shared" si="266"/>
        <v>900000</v>
      </c>
      <c r="Y137" s="108">
        <v>0</v>
      </c>
      <c r="Z137" s="108">
        <v>0</v>
      </c>
      <c r="AA137" s="185"/>
      <c r="AB137" s="108">
        <f t="shared" si="267"/>
        <v>0</v>
      </c>
      <c r="AC137" s="109">
        <f t="shared" si="268"/>
        <v>0</v>
      </c>
    </row>
    <row r="138" spans="2:29" s="88" customFormat="1" ht="37.5" customHeight="1" x14ac:dyDescent="0.2">
      <c r="B138" s="145" t="s">
        <v>401</v>
      </c>
      <c r="C138" s="192" t="s">
        <v>462</v>
      </c>
      <c r="D138" s="147"/>
      <c r="E138" s="114" t="s">
        <v>355</v>
      </c>
      <c r="F138" s="106" t="s">
        <v>288</v>
      </c>
      <c r="G138" s="106" t="s">
        <v>212</v>
      </c>
      <c r="H138" s="111">
        <v>2023</v>
      </c>
      <c r="I138" s="111">
        <v>2025</v>
      </c>
      <c r="J138" s="108">
        <v>592500</v>
      </c>
      <c r="K138" s="107">
        <v>0</v>
      </c>
      <c r="L138" s="152">
        <f t="shared" si="258"/>
        <v>592500</v>
      </c>
      <c r="M138" s="108">
        <v>592500</v>
      </c>
      <c r="N138" s="107">
        <v>0</v>
      </c>
      <c r="O138" s="152">
        <f t="shared" si="260"/>
        <v>592500</v>
      </c>
      <c r="P138" s="108">
        <v>592500</v>
      </c>
      <c r="Q138" s="107">
        <v>0</v>
      </c>
      <c r="R138" s="152">
        <f t="shared" si="262"/>
        <v>592500</v>
      </c>
      <c r="S138" s="108">
        <f t="shared" si="252"/>
        <v>1777500</v>
      </c>
      <c r="T138" s="108">
        <f t="shared" si="253"/>
        <v>0</v>
      </c>
      <c r="U138" s="108">
        <f t="shared" si="263"/>
        <v>1777500</v>
      </c>
      <c r="V138" s="148">
        <f t="shared" si="264"/>
        <v>1777500</v>
      </c>
      <c r="W138" s="148">
        <f t="shared" si="265"/>
        <v>0</v>
      </c>
      <c r="X138" s="148">
        <f t="shared" si="266"/>
        <v>1777500</v>
      </c>
      <c r="Y138" s="108">
        <v>0</v>
      </c>
      <c r="Z138" s="108">
        <v>0</v>
      </c>
      <c r="AA138" s="185"/>
      <c r="AB138" s="108">
        <f t="shared" si="267"/>
        <v>0</v>
      </c>
      <c r="AC138" s="109">
        <f t="shared" si="268"/>
        <v>0</v>
      </c>
    </row>
    <row r="139" spans="2:29" ht="36.75" customHeight="1" x14ac:dyDescent="0.2">
      <c r="B139" s="116"/>
      <c r="C139" s="117" t="s">
        <v>30</v>
      </c>
      <c r="D139" s="118"/>
      <c r="E139" s="118"/>
      <c r="F139" s="119"/>
      <c r="G139" s="119"/>
      <c r="H139" s="119"/>
      <c r="I139" s="119"/>
      <c r="J139" s="120">
        <f>SUM(J134:J138)</f>
        <v>66718500</v>
      </c>
      <c r="K139" s="120">
        <f t="shared" ref="K139:AC139" si="269">SUM(K134:K138)</f>
        <v>0</v>
      </c>
      <c r="L139" s="120">
        <f t="shared" si="269"/>
        <v>66718500</v>
      </c>
      <c r="M139" s="120">
        <f t="shared" si="269"/>
        <v>66718500</v>
      </c>
      <c r="N139" s="120">
        <f t="shared" si="269"/>
        <v>0</v>
      </c>
      <c r="O139" s="120">
        <f t="shared" si="269"/>
        <v>66718500</v>
      </c>
      <c r="P139" s="120">
        <f t="shared" si="269"/>
        <v>66718500</v>
      </c>
      <c r="Q139" s="120">
        <f t="shared" si="269"/>
        <v>0</v>
      </c>
      <c r="R139" s="120">
        <f t="shared" si="269"/>
        <v>66718500</v>
      </c>
      <c r="S139" s="120">
        <f t="shared" si="269"/>
        <v>200155500</v>
      </c>
      <c r="T139" s="120">
        <f t="shared" si="269"/>
        <v>0</v>
      </c>
      <c r="U139" s="120">
        <f t="shared" si="269"/>
        <v>200155500</v>
      </c>
      <c r="V139" s="120">
        <f t="shared" si="269"/>
        <v>200155500</v>
      </c>
      <c r="W139" s="120">
        <f t="shared" si="269"/>
        <v>0</v>
      </c>
      <c r="X139" s="120">
        <f t="shared" si="269"/>
        <v>200155500</v>
      </c>
      <c r="Y139" s="120">
        <f t="shared" si="269"/>
        <v>0</v>
      </c>
      <c r="Z139" s="120">
        <f t="shared" si="269"/>
        <v>0</v>
      </c>
      <c r="AA139" s="120">
        <f t="shared" si="269"/>
        <v>0</v>
      </c>
      <c r="AB139" s="120">
        <f t="shared" si="269"/>
        <v>0</v>
      </c>
      <c r="AC139" s="120">
        <f t="shared" si="269"/>
        <v>0</v>
      </c>
    </row>
    <row r="140" spans="2:29" s="88" customFormat="1" ht="38.25" customHeight="1" x14ac:dyDescent="0.2">
      <c r="B140" s="103">
        <v>3.2</v>
      </c>
      <c r="C140" s="233" t="s">
        <v>140</v>
      </c>
      <c r="D140" s="234"/>
      <c r="E140" s="105"/>
      <c r="F140" s="138"/>
      <c r="G140" s="138"/>
      <c r="H140" s="138"/>
      <c r="I140" s="138"/>
      <c r="J140" s="148"/>
      <c r="K140" s="148"/>
      <c r="L140" s="148"/>
      <c r="M140" s="148"/>
      <c r="N140" s="148"/>
      <c r="O140" s="148"/>
      <c r="P140" s="148"/>
      <c r="Q140" s="148"/>
      <c r="R140" s="148"/>
      <c r="S140" s="148"/>
      <c r="T140" s="148"/>
      <c r="U140" s="148"/>
      <c r="V140" s="148"/>
      <c r="W140" s="148"/>
      <c r="X140" s="148"/>
      <c r="Y140" s="148"/>
      <c r="Z140" s="148"/>
      <c r="AA140" s="148"/>
      <c r="AB140" s="148"/>
      <c r="AC140" s="149"/>
    </row>
    <row r="141" spans="2:29" s="88" customFormat="1" ht="48.75" customHeight="1" x14ac:dyDescent="0.2">
      <c r="B141" s="145" t="s">
        <v>19</v>
      </c>
      <c r="C141" s="146" t="s">
        <v>101</v>
      </c>
      <c r="D141" s="147"/>
      <c r="E141" s="114" t="s">
        <v>354</v>
      </c>
      <c r="F141" s="157" t="s">
        <v>76</v>
      </c>
      <c r="G141" s="106" t="s">
        <v>120</v>
      </c>
      <c r="H141" s="111">
        <v>2023</v>
      </c>
      <c r="I141" s="111">
        <v>2025</v>
      </c>
      <c r="J141" s="107">
        <v>1961000</v>
      </c>
      <c r="K141" s="107">
        <v>0</v>
      </c>
      <c r="L141" s="148">
        <f>J141+K141</f>
        <v>1961000</v>
      </c>
      <c r="M141" s="107">
        <f>J141</f>
        <v>1961000</v>
      </c>
      <c r="N141" s="107">
        <v>0</v>
      </c>
      <c r="O141" s="148">
        <f>M141+N141</f>
        <v>1961000</v>
      </c>
      <c r="P141" s="107">
        <f>M141</f>
        <v>1961000</v>
      </c>
      <c r="Q141" s="107">
        <v>0</v>
      </c>
      <c r="R141" s="148">
        <f>P141+Q141</f>
        <v>1961000</v>
      </c>
      <c r="S141" s="108">
        <f>J141+M141+P141</f>
        <v>5883000</v>
      </c>
      <c r="T141" s="108">
        <f t="shared" ref="T141:T144" si="270">K141+N141+Q141</f>
        <v>0</v>
      </c>
      <c r="U141" s="108">
        <f>S141+T141</f>
        <v>5883000</v>
      </c>
      <c r="V141" s="148">
        <f t="shared" ref="V141" si="271">S141</f>
        <v>5883000</v>
      </c>
      <c r="W141" s="148">
        <f t="shared" ref="W141" si="272">T141</f>
        <v>0</v>
      </c>
      <c r="X141" s="148">
        <f t="shared" ref="X141" si="273">V141+W141</f>
        <v>5883000</v>
      </c>
      <c r="Y141" s="108">
        <v>0</v>
      </c>
      <c r="Z141" s="108">
        <v>0</v>
      </c>
      <c r="AA141" s="185"/>
      <c r="AB141" s="108">
        <f t="shared" ref="AB141" si="274">Y141+Z141</f>
        <v>0</v>
      </c>
      <c r="AC141" s="109">
        <f>U141-X141-AB141</f>
        <v>0</v>
      </c>
    </row>
    <row r="142" spans="2:29" s="88" customFormat="1" ht="41.25" customHeight="1" x14ac:dyDescent="0.2">
      <c r="B142" s="145" t="s">
        <v>20</v>
      </c>
      <c r="C142" s="115" t="s">
        <v>445</v>
      </c>
      <c r="D142" s="184"/>
      <c r="E142" s="150" t="s">
        <v>384</v>
      </c>
      <c r="F142" s="157" t="s">
        <v>111</v>
      </c>
      <c r="G142" s="157" t="s">
        <v>111</v>
      </c>
      <c r="H142" s="111">
        <v>2023</v>
      </c>
      <c r="I142" s="111">
        <v>2025</v>
      </c>
      <c r="J142" s="107">
        <v>600000</v>
      </c>
      <c r="K142" s="107">
        <v>0</v>
      </c>
      <c r="L142" s="148">
        <f t="shared" ref="L142:L144" si="275">J142+K142</f>
        <v>600000</v>
      </c>
      <c r="M142" s="148">
        <v>600000</v>
      </c>
      <c r="N142" s="107">
        <v>0</v>
      </c>
      <c r="O142" s="148">
        <f t="shared" ref="O142:O144" si="276">M142+N142</f>
        <v>600000</v>
      </c>
      <c r="P142" s="148">
        <v>0</v>
      </c>
      <c r="Q142" s="107">
        <v>0</v>
      </c>
      <c r="R142" s="148">
        <f t="shared" ref="R142:R144" si="277">P142+Q142</f>
        <v>0</v>
      </c>
      <c r="S142" s="108">
        <f t="shared" ref="S142:S144" si="278">J142+M142+P142</f>
        <v>1200000</v>
      </c>
      <c r="T142" s="108">
        <f t="shared" si="270"/>
        <v>0</v>
      </c>
      <c r="U142" s="108">
        <f t="shared" ref="U142:U144" si="279">S142+T142</f>
        <v>1200000</v>
      </c>
      <c r="V142" s="148">
        <f t="shared" ref="V142:V144" si="280">S142</f>
        <v>1200000</v>
      </c>
      <c r="W142" s="148">
        <f t="shared" ref="W142:W144" si="281">T142</f>
        <v>0</v>
      </c>
      <c r="X142" s="148">
        <f t="shared" ref="X142:X144" si="282">V142+W142</f>
        <v>1200000</v>
      </c>
      <c r="Y142" s="108">
        <v>0</v>
      </c>
      <c r="Z142" s="108">
        <v>0</v>
      </c>
      <c r="AA142" s="185"/>
      <c r="AB142" s="108">
        <f t="shared" ref="AB142:AB144" si="283">Y142+Z142</f>
        <v>0</v>
      </c>
      <c r="AC142" s="109">
        <f t="shared" ref="AC142:AC144" si="284">U142-X142-AB142</f>
        <v>0</v>
      </c>
    </row>
    <row r="143" spans="2:29" s="88" customFormat="1" ht="45.75" customHeight="1" x14ac:dyDescent="0.2">
      <c r="B143" s="145" t="s">
        <v>141</v>
      </c>
      <c r="C143" s="158" t="s">
        <v>242</v>
      </c>
      <c r="D143" s="147"/>
      <c r="E143" s="157" t="s">
        <v>376</v>
      </c>
      <c r="F143" s="157" t="s">
        <v>200</v>
      </c>
      <c r="G143" s="157" t="s">
        <v>200</v>
      </c>
      <c r="H143" s="111">
        <v>2023</v>
      </c>
      <c r="I143" s="111">
        <v>2025</v>
      </c>
      <c r="J143" s="107">
        <v>132565000</v>
      </c>
      <c r="K143" s="107">
        <v>0</v>
      </c>
      <c r="L143" s="148">
        <f t="shared" si="275"/>
        <v>132565000</v>
      </c>
      <c r="M143" s="107">
        <v>132565000</v>
      </c>
      <c r="N143" s="107">
        <v>0</v>
      </c>
      <c r="O143" s="148">
        <f t="shared" si="276"/>
        <v>132565000</v>
      </c>
      <c r="P143" s="107">
        <v>132565000</v>
      </c>
      <c r="Q143" s="107">
        <v>0</v>
      </c>
      <c r="R143" s="148">
        <f t="shared" si="277"/>
        <v>132565000</v>
      </c>
      <c r="S143" s="108">
        <f t="shared" si="278"/>
        <v>397695000</v>
      </c>
      <c r="T143" s="108">
        <f t="shared" si="270"/>
        <v>0</v>
      </c>
      <c r="U143" s="108">
        <f t="shared" si="279"/>
        <v>397695000</v>
      </c>
      <c r="V143" s="148">
        <f t="shared" si="280"/>
        <v>397695000</v>
      </c>
      <c r="W143" s="148">
        <f t="shared" si="281"/>
        <v>0</v>
      </c>
      <c r="X143" s="148">
        <f t="shared" si="282"/>
        <v>397695000</v>
      </c>
      <c r="Y143" s="108">
        <v>0</v>
      </c>
      <c r="Z143" s="108">
        <v>0</v>
      </c>
      <c r="AA143" s="185"/>
      <c r="AB143" s="108">
        <f t="shared" si="283"/>
        <v>0</v>
      </c>
      <c r="AC143" s="109">
        <f t="shared" si="284"/>
        <v>0</v>
      </c>
    </row>
    <row r="144" spans="2:29" s="88" customFormat="1" ht="98.25" customHeight="1" x14ac:dyDescent="0.2">
      <c r="B144" s="145" t="s">
        <v>209</v>
      </c>
      <c r="C144" s="158" t="s">
        <v>463</v>
      </c>
      <c r="D144" s="147"/>
      <c r="E144" s="157" t="s">
        <v>360</v>
      </c>
      <c r="F144" s="150" t="s">
        <v>271</v>
      </c>
      <c r="G144" s="106" t="s">
        <v>442</v>
      </c>
      <c r="H144" s="111">
        <v>2023</v>
      </c>
      <c r="I144" s="111">
        <v>2025</v>
      </c>
      <c r="J144" s="107">
        <v>200000</v>
      </c>
      <c r="K144" s="107">
        <v>0</v>
      </c>
      <c r="L144" s="148">
        <f t="shared" si="275"/>
        <v>200000</v>
      </c>
      <c r="M144" s="148">
        <v>200000</v>
      </c>
      <c r="N144" s="107">
        <v>0</v>
      </c>
      <c r="O144" s="148">
        <f t="shared" si="276"/>
        <v>200000</v>
      </c>
      <c r="P144" s="148">
        <v>200000</v>
      </c>
      <c r="Q144" s="107">
        <v>0</v>
      </c>
      <c r="R144" s="148">
        <f t="shared" si="277"/>
        <v>200000</v>
      </c>
      <c r="S144" s="108">
        <f t="shared" si="278"/>
        <v>600000</v>
      </c>
      <c r="T144" s="108">
        <f t="shared" si="270"/>
        <v>0</v>
      </c>
      <c r="U144" s="108">
        <f t="shared" si="279"/>
        <v>600000</v>
      </c>
      <c r="V144" s="148">
        <f t="shared" si="280"/>
        <v>600000</v>
      </c>
      <c r="W144" s="148">
        <f t="shared" si="281"/>
        <v>0</v>
      </c>
      <c r="X144" s="148">
        <f t="shared" si="282"/>
        <v>600000</v>
      </c>
      <c r="Y144" s="108">
        <v>0</v>
      </c>
      <c r="Z144" s="108">
        <v>0</v>
      </c>
      <c r="AA144" s="185"/>
      <c r="AB144" s="108">
        <f t="shared" si="283"/>
        <v>0</v>
      </c>
      <c r="AC144" s="109">
        <f t="shared" si="284"/>
        <v>0</v>
      </c>
    </row>
    <row r="145" spans="2:29" ht="33.75" customHeight="1" x14ac:dyDescent="0.2">
      <c r="B145" s="116"/>
      <c r="C145" s="117" t="s">
        <v>31</v>
      </c>
      <c r="D145" s="118"/>
      <c r="E145" s="118"/>
      <c r="F145" s="119"/>
      <c r="G145" s="119"/>
      <c r="H145" s="119"/>
      <c r="I145" s="119"/>
      <c r="J145" s="120">
        <f>SUM(J141:J144)</f>
        <v>135326000</v>
      </c>
      <c r="K145" s="120">
        <f t="shared" ref="K145:S145" si="285">SUM(K141:K144)</f>
        <v>0</v>
      </c>
      <c r="L145" s="120">
        <f t="shared" si="285"/>
        <v>135326000</v>
      </c>
      <c r="M145" s="120">
        <f>SUM(M141:M144)</f>
        <v>135326000</v>
      </c>
      <c r="N145" s="120">
        <f t="shared" si="285"/>
        <v>0</v>
      </c>
      <c r="O145" s="120">
        <f t="shared" si="285"/>
        <v>135326000</v>
      </c>
      <c r="P145" s="120">
        <f t="shared" si="285"/>
        <v>134726000</v>
      </c>
      <c r="Q145" s="120">
        <f t="shared" si="285"/>
        <v>0</v>
      </c>
      <c r="R145" s="120">
        <f t="shared" si="285"/>
        <v>134726000</v>
      </c>
      <c r="S145" s="120">
        <f t="shared" si="285"/>
        <v>405378000</v>
      </c>
      <c r="T145" s="120">
        <f t="shared" ref="T145" si="286">SUM(T141:T144)</f>
        <v>0</v>
      </c>
      <c r="U145" s="120">
        <f t="shared" ref="U145:Z145" si="287">SUM(U141:U144)</f>
        <v>405378000</v>
      </c>
      <c r="V145" s="120">
        <f t="shared" si="287"/>
        <v>405378000</v>
      </c>
      <c r="W145" s="120">
        <f t="shared" si="287"/>
        <v>0</v>
      </c>
      <c r="X145" s="120">
        <f t="shared" si="287"/>
        <v>405378000</v>
      </c>
      <c r="Y145" s="120">
        <f t="shared" si="287"/>
        <v>0</v>
      </c>
      <c r="Z145" s="120">
        <f t="shared" si="287"/>
        <v>0</v>
      </c>
      <c r="AA145" s="120"/>
      <c r="AB145" s="120">
        <f>SUM(AB141:AB144)</f>
        <v>0</v>
      </c>
      <c r="AC145" s="120">
        <f>SUM(AC141:AC144)</f>
        <v>0</v>
      </c>
    </row>
    <row r="146" spans="2:29" ht="36" customHeight="1" x14ac:dyDescent="0.2">
      <c r="B146" s="159"/>
      <c r="C146" s="160" t="s">
        <v>343</v>
      </c>
      <c r="D146" s="161"/>
      <c r="E146" s="161"/>
      <c r="F146" s="161"/>
      <c r="G146" s="161"/>
      <c r="H146" s="161"/>
      <c r="I146" s="161"/>
      <c r="J146" s="162">
        <f>J139+J145</f>
        <v>202044500</v>
      </c>
      <c r="K146" s="162">
        <f t="shared" ref="K146:S146" si="288">K139+K145</f>
        <v>0</v>
      </c>
      <c r="L146" s="162">
        <f t="shared" si="288"/>
        <v>202044500</v>
      </c>
      <c r="M146" s="162">
        <f t="shared" si="288"/>
        <v>202044500</v>
      </c>
      <c r="N146" s="162">
        <f t="shared" si="288"/>
        <v>0</v>
      </c>
      <c r="O146" s="162">
        <f t="shared" si="288"/>
        <v>202044500</v>
      </c>
      <c r="P146" s="162">
        <f t="shared" si="288"/>
        <v>201444500</v>
      </c>
      <c r="Q146" s="162">
        <f t="shared" si="288"/>
        <v>0</v>
      </c>
      <c r="R146" s="162">
        <f t="shared" si="288"/>
        <v>201444500</v>
      </c>
      <c r="S146" s="162">
        <f t="shared" si="288"/>
        <v>605533500</v>
      </c>
      <c r="T146" s="162">
        <f t="shared" ref="T146" si="289">T139+T145</f>
        <v>0</v>
      </c>
      <c r="U146" s="162">
        <f t="shared" ref="U146:Z146" si="290">U139+U145</f>
        <v>605533500</v>
      </c>
      <c r="V146" s="162">
        <f t="shared" si="290"/>
        <v>605533500</v>
      </c>
      <c r="W146" s="162">
        <f t="shared" si="290"/>
        <v>0</v>
      </c>
      <c r="X146" s="162">
        <f t="shared" si="290"/>
        <v>605533500</v>
      </c>
      <c r="Y146" s="162">
        <f t="shared" si="290"/>
        <v>0</v>
      </c>
      <c r="Z146" s="162">
        <f t="shared" si="290"/>
        <v>0</v>
      </c>
      <c r="AA146" s="162"/>
      <c r="AB146" s="162">
        <f>AB139+AB145</f>
        <v>0</v>
      </c>
      <c r="AC146" s="162">
        <f>AC139+AC145</f>
        <v>0</v>
      </c>
    </row>
    <row r="147" spans="2:29" ht="45.75" customHeight="1" thickBot="1" x14ac:dyDescent="0.25">
      <c r="B147" s="163"/>
      <c r="C147" s="164" t="s">
        <v>132</v>
      </c>
      <c r="D147" s="165"/>
      <c r="E147" s="166"/>
      <c r="F147" s="165"/>
      <c r="G147" s="165"/>
      <c r="H147" s="165"/>
      <c r="I147" s="165"/>
      <c r="J147" s="167">
        <f t="shared" ref="J147:Z147" si="291">J99+J126+J146</f>
        <v>3666057780</v>
      </c>
      <c r="K147" s="167">
        <f t="shared" si="291"/>
        <v>981521141</v>
      </c>
      <c r="L147" s="167">
        <f t="shared" si="291"/>
        <v>4647578921</v>
      </c>
      <c r="M147" s="167">
        <f t="shared" si="291"/>
        <v>3282475659</v>
      </c>
      <c r="N147" s="167">
        <f t="shared" si="291"/>
        <v>307852995</v>
      </c>
      <c r="O147" s="167">
        <f t="shared" si="291"/>
        <v>3590328654</v>
      </c>
      <c r="P147" s="167">
        <f t="shared" si="291"/>
        <v>3282635222</v>
      </c>
      <c r="Q147" s="167">
        <f t="shared" si="291"/>
        <v>343704995</v>
      </c>
      <c r="R147" s="167">
        <f t="shared" si="291"/>
        <v>3626340217</v>
      </c>
      <c r="S147" s="167">
        <f t="shared" si="291"/>
        <v>10231168661</v>
      </c>
      <c r="T147" s="167">
        <f t="shared" si="291"/>
        <v>1633079131</v>
      </c>
      <c r="U147" s="167">
        <f t="shared" si="291"/>
        <v>11864247792</v>
      </c>
      <c r="V147" s="167">
        <f t="shared" si="291"/>
        <v>10231168661</v>
      </c>
      <c r="W147" s="167">
        <f t="shared" si="291"/>
        <v>367847641</v>
      </c>
      <c r="X147" s="167">
        <f t="shared" si="291"/>
        <v>10599016302</v>
      </c>
      <c r="Y147" s="167">
        <f t="shared" si="291"/>
        <v>0</v>
      </c>
      <c r="Z147" s="167">
        <f t="shared" si="291"/>
        <v>1265231490</v>
      </c>
      <c r="AA147" s="167"/>
      <c r="AB147" s="167">
        <f>AB99+AB126+AB146</f>
        <v>1265231490</v>
      </c>
      <c r="AC147" s="167">
        <f>AC99+AC126+AC146</f>
        <v>0</v>
      </c>
    </row>
    <row r="152" spans="2:29" x14ac:dyDescent="0.2">
      <c r="I152" s="180"/>
    </row>
    <row r="153" spans="2:29" x14ac:dyDescent="0.2">
      <c r="I153" s="180"/>
    </row>
    <row r="154" spans="2:29" x14ac:dyDescent="0.2">
      <c r="I154" s="180"/>
    </row>
  </sheetData>
  <autoFilter ref="E19:I26"/>
  <mergeCells count="77">
    <mergeCell ref="B6:B8"/>
    <mergeCell ref="C19:D19"/>
    <mergeCell ref="V7:X7"/>
    <mergeCell ref="E7:E8"/>
    <mergeCell ref="AC6:AC7"/>
    <mergeCell ref="V6:AB6"/>
    <mergeCell ref="P6:R7"/>
    <mergeCell ref="H6:I6"/>
    <mergeCell ref="F6:G6"/>
    <mergeCell ref="S6:U7"/>
    <mergeCell ref="M6:O7"/>
    <mergeCell ref="J6:L7"/>
    <mergeCell ref="Y7:AB7"/>
    <mergeCell ref="C33:D33"/>
    <mergeCell ref="C99:D99"/>
    <mergeCell ref="I7:I8"/>
    <mergeCell ref="H7:H8"/>
    <mergeCell ref="G7:G8"/>
    <mergeCell ref="F7:F8"/>
    <mergeCell ref="D6:D8"/>
    <mergeCell ref="C78:D78"/>
    <mergeCell ref="C9:D9"/>
    <mergeCell ref="C6:C8"/>
    <mergeCell ref="C53:D53"/>
    <mergeCell ref="C88:D88"/>
    <mergeCell ref="B101:AC101"/>
    <mergeCell ref="B102:AC102"/>
    <mergeCell ref="B103:B105"/>
    <mergeCell ref="E104:E105"/>
    <mergeCell ref="D103:D105"/>
    <mergeCell ref="C103:C105"/>
    <mergeCell ref="AC103:AC105"/>
    <mergeCell ref="M103:O104"/>
    <mergeCell ref="S103:U104"/>
    <mergeCell ref="P103:R104"/>
    <mergeCell ref="C133:D133"/>
    <mergeCell ref="C140:D140"/>
    <mergeCell ref="F130:G130"/>
    <mergeCell ref="E131:E132"/>
    <mergeCell ref="C130:C132"/>
    <mergeCell ref="D130:D132"/>
    <mergeCell ref="F131:F132"/>
    <mergeCell ref="G131:G132"/>
    <mergeCell ref="B128:AC128"/>
    <mergeCell ref="AC130:AC132"/>
    <mergeCell ref="B130:B132"/>
    <mergeCell ref="H131:H132"/>
    <mergeCell ref="B2:AC2"/>
    <mergeCell ref="B5:AC5"/>
    <mergeCell ref="B3:AC3"/>
    <mergeCell ref="F4:AB4"/>
    <mergeCell ref="B100:AC100"/>
    <mergeCell ref="B129:AC129"/>
    <mergeCell ref="C126:D126"/>
    <mergeCell ref="C120:D120"/>
    <mergeCell ref="C110:D110"/>
    <mergeCell ref="C106:D106"/>
    <mergeCell ref="H103:I103"/>
    <mergeCell ref="F103:G103"/>
    <mergeCell ref="B127:AC127"/>
    <mergeCell ref="V103:AB103"/>
    <mergeCell ref="J103:L104"/>
    <mergeCell ref="I104:I105"/>
    <mergeCell ref="G104:G105"/>
    <mergeCell ref="H104:H105"/>
    <mergeCell ref="F104:F105"/>
    <mergeCell ref="V104:X104"/>
    <mergeCell ref="Y104:AB104"/>
    <mergeCell ref="H130:I130"/>
    <mergeCell ref="Y131:AB131"/>
    <mergeCell ref="V131:X131"/>
    <mergeCell ref="V130:AB130"/>
    <mergeCell ref="I131:I132"/>
    <mergeCell ref="S130:U131"/>
    <mergeCell ref="M130:O131"/>
    <mergeCell ref="P130:R131"/>
    <mergeCell ref="J130:L131"/>
  </mergeCells>
  <phoneticPr fontId="4" type="noConversion"/>
  <pageMargins left="0.2" right="0.2" top="0.25" bottom="0.25" header="0.3" footer="0.3"/>
  <pageSetup scale="7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T43"/>
  <sheetViews>
    <sheetView tabSelected="1" topLeftCell="C1" zoomScale="60" zoomScaleNormal="60" workbookViewId="0">
      <pane ySplit="4" topLeftCell="A29" activePane="bottomLeft" state="frozen"/>
      <selection activeCell="B1" sqref="B1"/>
      <selection pane="bottomLeft" activeCell="I43" sqref="I43"/>
    </sheetView>
  </sheetViews>
  <sheetFormatPr defaultRowHeight="15" x14ac:dyDescent="0.25"/>
  <cols>
    <col min="2" max="2" width="46.85546875" customWidth="1"/>
    <col min="3" max="3" width="20.140625" customWidth="1"/>
    <col min="4" max="4" width="29.28515625" customWidth="1"/>
    <col min="5" max="5" width="20" customWidth="1"/>
    <col min="6" max="6" width="19" customWidth="1"/>
    <col min="7" max="7" width="22.42578125" style="14" customWidth="1"/>
    <col min="8" max="8" width="20.85546875" style="14" customWidth="1"/>
    <col min="9" max="9" width="37.140625" style="14" customWidth="1"/>
    <col min="10" max="10" width="25.7109375" style="14" customWidth="1"/>
    <col min="11" max="11" width="28.5703125" style="14" customWidth="1"/>
    <col min="12" max="12" width="26.7109375" style="14" customWidth="1"/>
    <col min="13" max="13" width="24.5703125" style="14" customWidth="1"/>
    <col min="14" max="14" width="22.42578125" style="14" customWidth="1"/>
    <col min="15" max="15" width="25.28515625" style="14" customWidth="1"/>
    <col min="16" max="16" width="24.85546875" style="14" customWidth="1"/>
    <col min="17" max="17" width="23" style="14" customWidth="1"/>
    <col min="18" max="18" width="23.28515625" hidden="1" customWidth="1"/>
    <col min="19" max="19" width="22.7109375" style="20" customWidth="1"/>
    <col min="20" max="20" width="34.85546875" style="20" customWidth="1"/>
  </cols>
  <sheetData>
    <row r="1" spans="2:20" ht="60.75" customHeight="1" thickBot="1" x14ac:dyDescent="0.35">
      <c r="B1" s="266" t="s">
        <v>192</v>
      </c>
      <c r="C1" s="267"/>
      <c r="D1" s="267"/>
      <c r="E1" s="267"/>
      <c r="F1" s="267"/>
      <c r="G1" s="267"/>
      <c r="H1" s="267"/>
      <c r="I1" s="267"/>
      <c r="J1" s="267"/>
      <c r="K1" s="267"/>
      <c r="L1" s="267"/>
      <c r="M1" s="267"/>
      <c r="N1" s="267"/>
      <c r="O1" s="267"/>
      <c r="P1" s="267"/>
      <c r="Q1" s="268"/>
    </row>
    <row r="2" spans="2:20" ht="87" customHeight="1" thickBot="1" x14ac:dyDescent="0.3">
      <c r="B2" s="274" t="s">
        <v>154</v>
      </c>
      <c r="C2" s="269" t="s">
        <v>54</v>
      </c>
      <c r="D2" s="269"/>
      <c r="E2" s="269" t="s">
        <v>64</v>
      </c>
      <c r="F2" s="269"/>
      <c r="G2" s="279" t="s">
        <v>153</v>
      </c>
      <c r="H2" s="280"/>
      <c r="I2" s="281"/>
      <c r="J2" s="270" t="s">
        <v>403</v>
      </c>
      <c r="K2" s="271"/>
      <c r="L2" s="271"/>
      <c r="M2" s="271"/>
      <c r="N2" s="271"/>
      <c r="O2" s="271"/>
      <c r="P2" s="272" t="s">
        <v>404</v>
      </c>
      <c r="Q2" s="275" t="s">
        <v>396</v>
      </c>
    </row>
    <row r="3" spans="2:20" ht="42.75" customHeight="1" thickBot="1" x14ac:dyDescent="0.3">
      <c r="B3" s="274"/>
      <c r="C3" s="277" t="s">
        <v>57</v>
      </c>
      <c r="D3" s="277" t="s">
        <v>58</v>
      </c>
      <c r="E3" s="269" t="s">
        <v>59</v>
      </c>
      <c r="F3" s="269" t="s">
        <v>60</v>
      </c>
      <c r="G3" s="282"/>
      <c r="H3" s="283"/>
      <c r="I3" s="284"/>
      <c r="J3" s="270" t="s">
        <v>402</v>
      </c>
      <c r="K3" s="271"/>
      <c r="L3" s="285"/>
      <c r="M3" s="270" t="s">
        <v>134</v>
      </c>
      <c r="N3" s="286"/>
      <c r="O3" s="286"/>
      <c r="P3" s="273"/>
      <c r="Q3" s="276"/>
      <c r="R3" s="8" t="s">
        <v>25</v>
      </c>
    </row>
    <row r="4" spans="2:20" ht="48.75" customHeight="1" thickBot="1" x14ac:dyDescent="0.3">
      <c r="B4" s="274"/>
      <c r="C4" s="278"/>
      <c r="D4" s="278"/>
      <c r="E4" s="269"/>
      <c r="F4" s="269"/>
      <c r="G4" s="56" t="s">
        <v>33</v>
      </c>
      <c r="H4" s="56" t="s">
        <v>34</v>
      </c>
      <c r="I4" s="56" t="s">
        <v>37</v>
      </c>
      <c r="J4" s="9" t="s">
        <v>33</v>
      </c>
      <c r="K4" s="10" t="s">
        <v>34</v>
      </c>
      <c r="L4" s="11" t="s">
        <v>35</v>
      </c>
      <c r="M4" s="9" t="s">
        <v>33</v>
      </c>
      <c r="N4" s="10" t="s">
        <v>34</v>
      </c>
      <c r="O4" s="11" t="s">
        <v>36</v>
      </c>
      <c r="P4" s="53"/>
      <c r="Q4" s="54"/>
      <c r="R4" s="8"/>
    </row>
    <row r="5" spans="2:20" ht="135" customHeight="1" x14ac:dyDescent="0.25">
      <c r="B5" s="65" t="s">
        <v>201</v>
      </c>
      <c r="C5" s="66" t="s">
        <v>175</v>
      </c>
      <c r="D5" s="66" t="s">
        <v>176</v>
      </c>
      <c r="E5" s="67">
        <v>2023</v>
      </c>
      <c r="F5" s="67">
        <v>2025</v>
      </c>
      <c r="G5" s="55">
        <f>'Kostimi i Planit të Veprimit'!S18</f>
        <v>1399269858</v>
      </c>
      <c r="H5" s="55">
        <f>'Kostimi i Planit të Veprimit'!T18</f>
        <v>0</v>
      </c>
      <c r="I5" s="51">
        <f>'Kostimi i Planit të Veprimit'!U18</f>
        <v>1399269858</v>
      </c>
      <c r="J5" s="55">
        <f>'Kostimi i Planit të Veprimit'!V18</f>
        <v>1399269858</v>
      </c>
      <c r="K5" s="55">
        <f>'Kostimi i Planit të Veprimit'!W18</f>
        <v>0</v>
      </c>
      <c r="L5" s="51">
        <f>'Kostimi i Planit të Veprimit'!X18</f>
        <v>1399269858</v>
      </c>
      <c r="M5" s="55">
        <f>'Kostimi i Planit të Veprimit'!Y18</f>
        <v>0</v>
      </c>
      <c r="N5" s="55">
        <f>'Kostimi i Planit të Veprimit'!Z18</f>
        <v>0</v>
      </c>
      <c r="O5" s="55">
        <f>'Kostimi i Planit të Veprimit'!AB18</f>
        <v>0</v>
      </c>
      <c r="P5" s="51">
        <f>'Kostimi i Planit të Veprimit'!AC18</f>
        <v>0</v>
      </c>
      <c r="Q5" s="52">
        <f>I5/123</f>
        <v>11376177.707317073</v>
      </c>
      <c r="R5" s="6">
        <v>125900000</v>
      </c>
    </row>
    <row r="6" spans="2:20" ht="105" customHeight="1" x14ac:dyDescent="0.25">
      <c r="B6" s="47" t="s">
        <v>169</v>
      </c>
      <c r="C6" s="1" t="s">
        <v>177</v>
      </c>
      <c r="D6" s="1" t="s">
        <v>110</v>
      </c>
      <c r="E6" s="67">
        <v>2023</v>
      </c>
      <c r="F6" s="43">
        <v>2025</v>
      </c>
      <c r="G6" s="55">
        <f>'Kostimi i Planit të Veprimit'!S32</f>
        <v>3927231000</v>
      </c>
      <c r="H6" s="55">
        <f>'Kostimi i Planit të Veprimit'!T32</f>
        <v>230956560</v>
      </c>
      <c r="I6" s="51">
        <f>'Kostimi i Planit të Veprimit'!U32</f>
        <v>4158187560</v>
      </c>
      <c r="J6" s="55">
        <f>'Kostimi i Planit të Veprimit'!V32</f>
        <v>3927231000</v>
      </c>
      <c r="K6" s="55">
        <f>'Kostimi i Planit të Veprimit'!W32</f>
        <v>230956560</v>
      </c>
      <c r="L6" s="51">
        <f>'Kostimi i Planit të Veprimit'!X32</f>
        <v>4158187560</v>
      </c>
      <c r="M6" s="55">
        <f>'Kostimi i Planit të Veprimit'!Y32</f>
        <v>0</v>
      </c>
      <c r="N6" s="55">
        <f>'Kostimi i Planit të Veprimit'!Z32</f>
        <v>0</v>
      </c>
      <c r="O6" s="55">
        <f>'Kostimi i Planit të Veprimit'!AB32</f>
        <v>0</v>
      </c>
      <c r="P6" s="51">
        <f>'Kostimi i Planit të Veprimit'!AC32</f>
        <v>0</v>
      </c>
      <c r="Q6" s="52">
        <f t="shared" ref="Q6:Q10" si="0">I6/123</f>
        <v>33806402.926829271</v>
      </c>
      <c r="R6" s="6">
        <v>525200000</v>
      </c>
    </row>
    <row r="7" spans="2:20" s="41" customFormat="1" ht="186.75" customHeight="1" x14ac:dyDescent="0.25">
      <c r="B7" s="47" t="s">
        <v>170</v>
      </c>
      <c r="C7" s="42" t="s">
        <v>178</v>
      </c>
      <c r="D7" s="42" t="s">
        <v>179</v>
      </c>
      <c r="E7" s="67">
        <v>2023</v>
      </c>
      <c r="F7" s="43">
        <v>2025</v>
      </c>
      <c r="G7" s="55">
        <f>'Kostimi i Planit të Veprimit'!S52</f>
        <v>574384983</v>
      </c>
      <c r="H7" s="55">
        <f>'Kostimi i Planit të Veprimit'!T52</f>
        <v>42471081</v>
      </c>
      <c r="I7" s="51">
        <f>'Kostimi i Planit të Veprimit'!U52</f>
        <v>616856064</v>
      </c>
      <c r="J7" s="55">
        <f>'Kostimi i Planit të Veprimit'!V52</f>
        <v>574384983</v>
      </c>
      <c r="K7" s="55">
        <f>'Kostimi i Planit të Veprimit'!W52</f>
        <v>42471081</v>
      </c>
      <c r="L7" s="51">
        <f>'Kostimi i Planit të Veprimit'!X52</f>
        <v>616856064</v>
      </c>
      <c r="M7" s="55">
        <f>'Kostimi i Planit të Veprimit'!Y52</f>
        <v>0</v>
      </c>
      <c r="N7" s="55">
        <f>'Kostimi i Planit të Veprimit'!Z52</f>
        <v>0</v>
      </c>
      <c r="O7" s="55">
        <f>'Kostimi i Planit të Veprimit'!AB52</f>
        <v>0</v>
      </c>
      <c r="P7" s="51">
        <f>'Kostimi i Planit të Veprimit'!AC52</f>
        <v>0</v>
      </c>
      <c r="Q7" s="52">
        <f t="shared" si="0"/>
        <v>5015089.9512195121</v>
      </c>
      <c r="R7" s="44"/>
      <c r="S7" s="46"/>
      <c r="T7" s="46"/>
    </row>
    <row r="8" spans="2:20" s="41" customFormat="1" ht="126.75" customHeight="1" x14ac:dyDescent="0.25">
      <c r="B8" s="47" t="s">
        <v>171</v>
      </c>
      <c r="C8" s="42" t="s">
        <v>180</v>
      </c>
      <c r="D8" s="42" t="s">
        <v>181</v>
      </c>
      <c r="E8" s="67">
        <v>2023</v>
      </c>
      <c r="F8" s="43">
        <v>2025</v>
      </c>
      <c r="G8" s="55">
        <f>'Kostimi i Planit të Veprimit'!S77</f>
        <v>1052904709</v>
      </c>
      <c r="H8" s="55">
        <f>'Kostimi i Planit të Veprimit'!T77</f>
        <v>1359651490</v>
      </c>
      <c r="I8" s="51">
        <f>'Kostimi i Planit të Veprimit'!U77</f>
        <v>2412556199</v>
      </c>
      <c r="J8" s="55">
        <f>'Kostimi i Planit të Veprimit'!V77</f>
        <v>1052904709</v>
      </c>
      <c r="K8" s="55">
        <f>'Kostimi i Planit të Veprimit'!W77</f>
        <v>94420000</v>
      </c>
      <c r="L8" s="51">
        <f>'Kostimi i Planit të Veprimit'!X77</f>
        <v>1147324709</v>
      </c>
      <c r="M8" s="55">
        <f>'Kostimi i Planit të Veprimit'!Y77</f>
        <v>0</v>
      </c>
      <c r="N8" s="55">
        <f>'Kostimi i Planit të Veprimit'!Z77</f>
        <v>1265231490</v>
      </c>
      <c r="O8" s="55">
        <f>'Kostimi i Planit të Veprimit'!AB77</f>
        <v>1265231490</v>
      </c>
      <c r="P8" s="51">
        <f>'Kostimi i Planit të Veprimit'!AC77</f>
        <v>0</v>
      </c>
      <c r="Q8" s="52">
        <f t="shared" si="0"/>
        <v>19614278.040650405</v>
      </c>
      <c r="R8" s="44"/>
      <c r="S8" s="46"/>
      <c r="T8" s="46"/>
    </row>
    <row r="9" spans="2:20" s="41" customFormat="1" ht="49.5" customHeight="1" x14ac:dyDescent="0.25">
      <c r="B9" s="47" t="s">
        <v>172</v>
      </c>
      <c r="C9" s="42" t="s">
        <v>76</v>
      </c>
      <c r="D9" s="42" t="s">
        <v>112</v>
      </c>
      <c r="E9" s="67">
        <v>2023</v>
      </c>
      <c r="F9" s="43">
        <v>2025</v>
      </c>
      <c r="G9" s="55">
        <f>'Kostimi i Planit të Veprimit'!S87</f>
        <v>470935200</v>
      </c>
      <c r="H9" s="55">
        <f>'Kostimi i Planit të Veprimit'!T87</f>
        <v>0</v>
      </c>
      <c r="I9" s="51">
        <f>'Kostimi i Planit të Veprimit'!U87</f>
        <v>470935200</v>
      </c>
      <c r="J9" s="55">
        <f>'Kostimi i Planit të Veprimit'!V87</f>
        <v>470935200</v>
      </c>
      <c r="K9" s="55">
        <f>'Kostimi i Planit të Veprimit'!W87</f>
        <v>0</v>
      </c>
      <c r="L9" s="51">
        <f>'Kostimi i Planit të Veprimit'!X87</f>
        <v>470935200</v>
      </c>
      <c r="M9" s="55">
        <f>'Kostimi i Planit të Veprimit'!Y87</f>
        <v>0</v>
      </c>
      <c r="N9" s="55">
        <f>'Kostimi i Planit të Veprimit'!Z87</f>
        <v>0</v>
      </c>
      <c r="O9" s="55">
        <f>'Kostimi i Planit të Veprimit'!AB87</f>
        <v>0</v>
      </c>
      <c r="P9" s="51">
        <f>'Kostimi i Planit të Veprimit'!AC87</f>
        <v>0</v>
      </c>
      <c r="Q9" s="52">
        <f>I9/123</f>
        <v>3828741.4634146341</v>
      </c>
      <c r="R9" s="44"/>
      <c r="S9" s="46"/>
      <c r="T9" s="46"/>
    </row>
    <row r="10" spans="2:20" ht="49.5" customHeight="1" x14ac:dyDescent="0.25">
      <c r="B10" s="47" t="s">
        <v>173</v>
      </c>
      <c r="C10" s="1" t="s">
        <v>76</v>
      </c>
      <c r="D10" s="1" t="s">
        <v>112</v>
      </c>
      <c r="E10" s="67">
        <v>2023</v>
      </c>
      <c r="F10" s="43">
        <v>2025</v>
      </c>
      <c r="G10" s="55">
        <f>'Kostimi i Planit të Veprimit'!S93</f>
        <v>387210060</v>
      </c>
      <c r="H10" s="55">
        <f>'Kostimi i Planit të Veprimit'!T93</f>
        <v>0</v>
      </c>
      <c r="I10" s="51">
        <f>'Kostimi i Planit të Veprimit'!U93</f>
        <v>387210060</v>
      </c>
      <c r="J10" s="55">
        <f>'Kostimi i Planit të Veprimit'!V93</f>
        <v>387210060</v>
      </c>
      <c r="K10" s="55">
        <f>'Kostimi i Planit të Veprimit'!W93</f>
        <v>0</v>
      </c>
      <c r="L10" s="51">
        <f>'Kostimi i Planit të Veprimit'!X93</f>
        <v>387210060</v>
      </c>
      <c r="M10" s="55">
        <f>'Kostimi i Planit të Veprimit'!Y93</f>
        <v>0</v>
      </c>
      <c r="N10" s="55">
        <f>'Kostimi i Planit të Veprimit'!Z93</f>
        <v>0</v>
      </c>
      <c r="O10" s="55">
        <f>'Kostimi i Planit të Veprimit'!AB93</f>
        <v>0</v>
      </c>
      <c r="P10" s="51">
        <f>'Kostimi i Planit të Veprimit'!AC93</f>
        <v>0</v>
      </c>
      <c r="Q10" s="52">
        <f t="shared" si="0"/>
        <v>3148049.2682926827</v>
      </c>
      <c r="R10" s="6">
        <v>461720000</v>
      </c>
    </row>
    <row r="11" spans="2:20" ht="49.5" customHeight="1" x14ac:dyDescent="0.25">
      <c r="B11" s="47" t="s">
        <v>174</v>
      </c>
      <c r="C11" s="1" t="s">
        <v>113</v>
      </c>
      <c r="D11" s="1" t="s">
        <v>114</v>
      </c>
      <c r="E11" s="67">
        <v>2023</v>
      </c>
      <c r="F11" s="43">
        <v>2025</v>
      </c>
      <c r="G11" s="55">
        <f>'Kostimi i Planit të Veprimit'!S98</f>
        <v>118266000</v>
      </c>
      <c r="H11" s="55">
        <f>'Kostimi i Planit të Veprimit'!T98</f>
        <v>0</v>
      </c>
      <c r="I11" s="51">
        <f>'Kostimi i Planit të Veprimit'!U98</f>
        <v>118266000</v>
      </c>
      <c r="J11" s="55">
        <f>'Kostimi i Planit të Veprimit'!V98</f>
        <v>118266000</v>
      </c>
      <c r="K11" s="55">
        <f>'Kostimi i Planit të Veprimit'!W98</f>
        <v>0</v>
      </c>
      <c r="L11" s="51">
        <f>'Kostimi i Planit të Veprimit'!X98</f>
        <v>118266000</v>
      </c>
      <c r="M11" s="55">
        <f>'Kostimi i Planit të Veprimit'!Y98</f>
        <v>0</v>
      </c>
      <c r="N11" s="55">
        <f>'Kostimi i Planit të Veprimit'!Z98</f>
        <v>0</v>
      </c>
      <c r="O11" s="55">
        <f>'Kostimi i Planit të Veprimit'!AB98</f>
        <v>0</v>
      </c>
      <c r="P11" s="51">
        <f>'Kostimi i Planit të Veprimit'!AC98</f>
        <v>0</v>
      </c>
      <c r="Q11" s="52">
        <f>I11/123</f>
        <v>961512.19512195117</v>
      </c>
      <c r="R11" s="5" t="s">
        <v>29</v>
      </c>
    </row>
    <row r="12" spans="2:20" s="59" customFormat="1" ht="51.75" customHeight="1" thickBot="1" x14ac:dyDescent="0.3">
      <c r="B12" s="48" t="s">
        <v>156</v>
      </c>
      <c r="C12" s="60"/>
      <c r="D12" s="60"/>
      <c r="E12" s="60"/>
      <c r="F12" s="60"/>
      <c r="G12" s="61">
        <f>SUM(G5:G11)</f>
        <v>7930201810</v>
      </c>
      <c r="H12" s="61">
        <f t="shared" ref="H12:P12" si="1">SUM(H5:H11)</f>
        <v>1633079131</v>
      </c>
      <c r="I12" s="61">
        <f t="shared" si="1"/>
        <v>9563280941</v>
      </c>
      <c r="J12" s="61">
        <f t="shared" si="1"/>
        <v>7930201810</v>
      </c>
      <c r="K12" s="61">
        <f t="shared" si="1"/>
        <v>367847641</v>
      </c>
      <c r="L12" s="61">
        <f t="shared" si="1"/>
        <v>8298049451</v>
      </c>
      <c r="M12" s="61">
        <f t="shared" si="1"/>
        <v>0</v>
      </c>
      <c r="N12" s="61">
        <f t="shared" si="1"/>
        <v>1265231490</v>
      </c>
      <c r="O12" s="61">
        <f t="shared" si="1"/>
        <v>1265231490</v>
      </c>
      <c r="P12" s="61">
        <f t="shared" si="1"/>
        <v>0</v>
      </c>
      <c r="Q12" s="62">
        <f>SUM(Q5:Q11)</f>
        <v>77750251.552845523</v>
      </c>
      <c r="R12" s="63">
        <v>1112820000</v>
      </c>
      <c r="S12" s="64"/>
      <c r="T12" s="64"/>
    </row>
    <row r="13" spans="2:20" ht="53.25" customHeight="1" thickBot="1" x14ac:dyDescent="0.35">
      <c r="B13" s="266" t="s">
        <v>193</v>
      </c>
      <c r="C13" s="267"/>
      <c r="D13" s="267"/>
      <c r="E13" s="267"/>
      <c r="F13" s="267"/>
      <c r="G13" s="267"/>
      <c r="H13" s="267"/>
      <c r="I13" s="267"/>
      <c r="J13" s="267"/>
      <c r="K13" s="267"/>
      <c r="L13" s="267"/>
      <c r="M13" s="267"/>
      <c r="N13" s="267"/>
      <c r="O13" s="267"/>
      <c r="P13" s="267"/>
      <c r="Q13" s="268"/>
    </row>
    <row r="14" spans="2:20" ht="53.25" customHeight="1" thickBot="1" x14ac:dyDescent="0.3">
      <c r="B14" s="274" t="s">
        <v>154</v>
      </c>
      <c r="C14" s="269" t="s">
        <v>54</v>
      </c>
      <c r="D14" s="269"/>
      <c r="E14" s="269" t="s">
        <v>64</v>
      </c>
      <c r="F14" s="269"/>
      <c r="G14" s="279" t="s">
        <v>153</v>
      </c>
      <c r="H14" s="280"/>
      <c r="I14" s="281"/>
      <c r="J14" s="270" t="s">
        <v>133</v>
      </c>
      <c r="K14" s="271"/>
      <c r="L14" s="271"/>
      <c r="M14" s="271"/>
      <c r="N14" s="271"/>
      <c r="O14" s="271"/>
      <c r="P14" s="272" t="s">
        <v>404</v>
      </c>
      <c r="Q14" s="275" t="s">
        <v>396</v>
      </c>
    </row>
    <row r="15" spans="2:20" ht="80.25" customHeight="1" thickBot="1" x14ac:dyDescent="0.3">
      <c r="B15" s="274"/>
      <c r="C15" s="277" t="s">
        <v>57</v>
      </c>
      <c r="D15" s="277" t="s">
        <v>58</v>
      </c>
      <c r="E15" s="269" t="s">
        <v>59</v>
      </c>
      <c r="F15" s="269" t="s">
        <v>60</v>
      </c>
      <c r="G15" s="282"/>
      <c r="H15" s="283"/>
      <c r="I15" s="284"/>
      <c r="J15" s="270" t="s">
        <v>155</v>
      </c>
      <c r="K15" s="271"/>
      <c r="L15" s="285"/>
      <c r="M15" s="270" t="s">
        <v>134</v>
      </c>
      <c r="N15" s="286"/>
      <c r="O15" s="286"/>
      <c r="P15" s="273"/>
      <c r="Q15" s="276"/>
      <c r="R15" s="8" t="s">
        <v>25</v>
      </c>
    </row>
    <row r="16" spans="2:20" ht="48.75" customHeight="1" thickBot="1" x14ac:dyDescent="0.3">
      <c r="B16" s="274"/>
      <c r="C16" s="278"/>
      <c r="D16" s="278"/>
      <c r="E16" s="269"/>
      <c r="F16" s="269"/>
      <c r="G16" s="56" t="s">
        <v>33</v>
      </c>
      <c r="H16" s="56" t="s">
        <v>34</v>
      </c>
      <c r="I16" s="56" t="s">
        <v>37</v>
      </c>
      <c r="J16" s="9" t="s">
        <v>33</v>
      </c>
      <c r="K16" s="10" t="s">
        <v>34</v>
      </c>
      <c r="L16" s="11" t="s">
        <v>35</v>
      </c>
      <c r="M16" s="9" t="s">
        <v>33</v>
      </c>
      <c r="N16" s="10" t="s">
        <v>34</v>
      </c>
      <c r="O16" s="11" t="s">
        <v>36</v>
      </c>
      <c r="P16" s="53"/>
      <c r="Q16" s="54"/>
      <c r="R16" s="8"/>
    </row>
    <row r="17" spans="2:20" ht="81" customHeight="1" x14ac:dyDescent="0.25">
      <c r="B17" s="47" t="s">
        <v>182</v>
      </c>
      <c r="C17" s="42" t="s">
        <v>116</v>
      </c>
      <c r="D17" s="42" t="s">
        <v>150</v>
      </c>
      <c r="E17" s="43">
        <v>2021</v>
      </c>
      <c r="F17" s="43">
        <v>2025</v>
      </c>
      <c r="G17" s="55">
        <f>'Kostimi i Planit të Veprimit'!S109</f>
        <v>87390000</v>
      </c>
      <c r="H17" s="55">
        <f>'Kostimi i Planit të Veprimit'!T109</f>
        <v>0</v>
      </c>
      <c r="I17" s="51">
        <f>'Kostimi i Planit të Veprimit'!U109</f>
        <v>87390000</v>
      </c>
      <c r="J17" s="55">
        <f>'Kostimi i Planit të Veprimit'!V109</f>
        <v>87390000</v>
      </c>
      <c r="K17" s="55">
        <f>'Kostimi i Planit të Veprimit'!W109</f>
        <v>0</v>
      </c>
      <c r="L17" s="51">
        <f>'Kostimi i Planit të Veprimit'!X109</f>
        <v>87390000</v>
      </c>
      <c r="M17" s="55">
        <f>'Kostimi i Planit të Veprimit'!Y109</f>
        <v>0</v>
      </c>
      <c r="N17" s="55">
        <f>'Kostimi i Planit të Veprimit'!Z104</f>
        <v>0</v>
      </c>
      <c r="O17" s="51">
        <f>'Kostimi i Planit të Veprimit'!AB104</f>
        <v>0</v>
      </c>
      <c r="P17" s="51">
        <f>'Kostimi i Planit të Veprimit'!AC109</f>
        <v>0</v>
      </c>
      <c r="Q17" s="15">
        <f>I17/123</f>
        <v>710487.80487804883</v>
      </c>
      <c r="R17" s="6">
        <v>529017000</v>
      </c>
    </row>
    <row r="18" spans="2:20" ht="79.5" customHeight="1" x14ac:dyDescent="0.25">
      <c r="B18" s="47" t="s">
        <v>93</v>
      </c>
      <c r="C18" s="42" t="s">
        <v>183</v>
      </c>
      <c r="D18" s="42" t="s">
        <v>117</v>
      </c>
      <c r="E18" s="43">
        <v>2021</v>
      </c>
      <c r="F18" s="43">
        <v>2025</v>
      </c>
      <c r="G18" s="55">
        <f>'Kostimi i Planit të Veprimit'!S119</f>
        <v>149753007</v>
      </c>
      <c r="H18" s="55">
        <f>'Kostimi i Planit të Veprimit'!T119</f>
        <v>0</v>
      </c>
      <c r="I18" s="51">
        <f>'Kostimi i Planit të Veprimit'!U119</f>
        <v>149753007</v>
      </c>
      <c r="J18" s="55">
        <f>'Kostimi i Planit të Veprimit'!V119</f>
        <v>149753007</v>
      </c>
      <c r="K18" s="55">
        <f>'Kostimi i Planit të Veprimit'!W119</f>
        <v>0</v>
      </c>
      <c r="L18" s="51">
        <f>'Kostimi i Planit të Veprimit'!X119</f>
        <v>149753007</v>
      </c>
      <c r="M18" s="55">
        <f>'Kostimi i Planit të Veprimit'!Y119</f>
        <v>0</v>
      </c>
      <c r="N18" s="55">
        <f>'Kostimi i Planit të Veprimit'!Z119</f>
        <v>0</v>
      </c>
      <c r="O18" s="51">
        <f>'Kostimi i Planit të Veprimit'!AB119</f>
        <v>0</v>
      </c>
      <c r="P18" s="51">
        <f>'Kostimi i Planit të Veprimit'!AC119</f>
        <v>0</v>
      </c>
      <c r="Q18" s="15">
        <f>I18/123</f>
        <v>1217504.1219512196</v>
      </c>
      <c r="R18" s="6" t="s">
        <v>29</v>
      </c>
    </row>
    <row r="19" spans="2:20" ht="77.25" customHeight="1" x14ac:dyDescent="0.25">
      <c r="B19" s="47" t="s">
        <v>184</v>
      </c>
      <c r="C19" s="42" t="s">
        <v>111</v>
      </c>
      <c r="D19" s="42" t="s">
        <v>118</v>
      </c>
      <c r="E19" s="43">
        <v>2021</v>
      </c>
      <c r="F19" s="43">
        <v>2025</v>
      </c>
      <c r="G19" s="55">
        <f>'Kostimi i Planit të Veprimit'!S125</f>
        <v>1458290344</v>
      </c>
      <c r="H19" s="55">
        <f>'Kostimi i Planit të Veprimit'!T125</f>
        <v>0</v>
      </c>
      <c r="I19" s="51">
        <f>'Kostimi i Planit të Veprimit'!U125</f>
        <v>1458290344</v>
      </c>
      <c r="J19" s="55">
        <f>'Kostimi i Planit të Veprimit'!V125</f>
        <v>1458290344</v>
      </c>
      <c r="K19" s="55">
        <f>'Kostimi i Planit të Veprimit'!W125</f>
        <v>0</v>
      </c>
      <c r="L19" s="51">
        <f>'Kostimi i Planit të Veprimit'!X125</f>
        <v>1458290344</v>
      </c>
      <c r="M19" s="55">
        <f>'Kostimi i Planit të Veprimit'!Y125</f>
        <v>0</v>
      </c>
      <c r="N19" s="55">
        <f>'Kostimi i Planit të Veprimit'!Z125</f>
        <v>0</v>
      </c>
      <c r="O19" s="51">
        <f>'Kostimi i Planit të Veprimit'!AB125</f>
        <v>0</v>
      </c>
      <c r="P19" s="51">
        <f>'Kostimi i Planit të Veprimit'!AC125</f>
        <v>0</v>
      </c>
      <c r="Q19" s="15">
        <f>I19/123</f>
        <v>11856019.056910569</v>
      </c>
      <c r="R19" s="6">
        <v>0</v>
      </c>
    </row>
    <row r="20" spans="2:20" ht="57" customHeight="1" thickBot="1" x14ac:dyDescent="0.3">
      <c r="B20" s="49" t="s">
        <v>157</v>
      </c>
      <c r="C20" s="60"/>
      <c r="D20" s="60"/>
      <c r="E20" s="60"/>
      <c r="F20" s="60"/>
      <c r="G20" s="61">
        <f t="shared" ref="G20:O20" si="2">SUM(G17:G19)</f>
        <v>1695433351</v>
      </c>
      <c r="H20" s="61">
        <f t="shared" si="2"/>
        <v>0</v>
      </c>
      <c r="I20" s="61">
        <f t="shared" si="2"/>
        <v>1695433351</v>
      </c>
      <c r="J20" s="61">
        <f t="shared" si="2"/>
        <v>1695433351</v>
      </c>
      <c r="K20" s="61">
        <f t="shared" si="2"/>
        <v>0</v>
      </c>
      <c r="L20" s="61">
        <f t="shared" si="2"/>
        <v>1695433351</v>
      </c>
      <c r="M20" s="61">
        <f t="shared" si="2"/>
        <v>0</v>
      </c>
      <c r="N20" s="61">
        <f t="shared" si="2"/>
        <v>0</v>
      </c>
      <c r="O20" s="61">
        <f t="shared" si="2"/>
        <v>0</v>
      </c>
      <c r="P20" s="61">
        <f t="shared" ref="P20" si="3">SUM(P17:P19)</f>
        <v>0</v>
      </c>
      <c r="Q20" s="62">
        <f>SUM(Q17:Q19)</f>
        <v>13784010.983739838</v>
      </c>
      <c r="R20" s="7">
        <v>535117000</v>
      </c>
    </row>
    <row r="21" spans="2:20" ht="48" customHeight="1" thickBot="1" x14ac:dyDescent="0.35">
      <c r="B21" s="266" t="s">
        <v>194</v>
      </c>
      <c r="C21" s="267"/>
      <c r="D21" s="267"/>
      <c r="E21" s="267"/>
      <c r="F21" s="267"/>
      <c r="G21" s="267"/>
      <c r="H21" s="267"/>
      <c r="I21" s="267"/>
      <c r="J21" s="267"/>
      <c r="K21" s="267"/>
      <c r="L21" s="267"/>
      <c r="M21" s="267"/>
      <c r="N21" s="267"/>
      <c r="O21" s="267"/>
      <c r="P21" s="267"/>
      <c r="Q21" s="268"/>
    </row>
    <row r="22" spans="2:20" ht="69" customHeight="1" thickBot="1" x14ac:dyDescent="0.3">
      <c r="B22" s="274" t="s">
        <v>154</v>
      </c>
      <c r="C22" s="269" t="s">
        <v>54</v>
      </c>
      <c r="D22" s="269"/>
      <c r="E22" s="269" t="s">
        <v>64</v>
      </c>
      <c r="F22" s="269"/>
      <c r="G22" s="279" t="s">
        <v>153</v>
      </c>
      <c r="H22" s="280"/>
      <c r="I22" s="281"/>
      <c r="J22" s="270" t="s">
        <v>133</v>
      </c>
      <c r="K22" s="271"/>
      <c r="L22" s="271"/>
      <c r="M22" s="271"/>
      <c r="N22" s="271"/>
      <c r="O22" s="271"/>
      <c r="P22" s="272" t="s">
        <v>404</v>
      </c>
      <c r="Q22" s="275" t="s">
        <v>396</v>
      </c>
    </row>
    <row r="23" spans="2:20" ht="89.25" customHeight="1" thickBot="1" x14ac:dyDescent="0.3">
      <c r="B23" s="274"/>
      <c r="C23" s="277" t="s">
        <v>57</v>
      </c>
      <c r="D23" s="277" t="s">
        <v>58</v>
      </c>
      <c r="E23" s="269" t="s">
        <v>59</v>
      </c>
      <c r="F23" s="269" t="s">
        <v>60</v>
      </c>
      <c r="G23" s="282"/>
      <c r="H23" s="283"/>
      <c r="I23" s="284"/>
      <c r="J23" s="270" t="s">
        <v>155</v>
      </c>
      <c r="K23" s="271"/>
      <c r="L23" s="285"/>
      <c r="M23" s="270" t="s">
        <v>134</v>
      </c>
      <c r="N23" s="286"/>
      <c r="O23" s="286"/>
      <c r="P23" s="273"/>
      <c r="Q23" s="276"/>
      <c r="R23" s="8" t="s">
        <v>25</v>
      </c>
    </row>
    <row r="24" spans="2:20" ht="52.5" customHeight="1" thickBot="1" x14ac:dyDescent="0.3">
      <c r="B24" s="274"/>
      <c r="C24" s="278"/>
      <c r="D24" s="278"/>
      <c r="E24" s="269"/>
      <c r="F24" s="269"/>
      <c r="G24" s="56" t="s">
        <v>33</v>
      </c>
      <c r="H24" s="56" t="s">
        <v>34</v>
      </c>
      <c r="I24" s="56" t="s">
        <v>37</v>
      </c>
      <c r="J24" s="9" t="s">
        <v>33</v>
      </c>
      <c r="K24" s="10" t="s">
        <v>34</v>
      </c>
      <c r="L24" s="11" t="s">
        <v>35</v>
      </c>
      <c r="M24" s="9" t="s">
        <v>33</v>
      </c>
      <c r="N24" s="10" t="s">
        <v>34</v>
      </c>
      <c r="O24" s="11" t="s">
        <v>36</v>
      </c>
      <c r="P24" s="53"/>
      <c r="Q24" s="54"/>
      <c r="R24" s="8"/>
    </row>
    <row r="25" spans="2:20" ht="101.25" customHeight="1" x14ac:dyDescent="0.25">
      <c r="B25" s="40" t="s">
        <v>195</v>
      </c>
      <c r="C25" s="2" t="s">
        <v>76</v>
      </c>
      <c r="D25" s="4" t="s">
        <v>187</v>
      </c>
      <c r="E25" s="3">
        <v>2021</v>
      </c>
      <c r="F25" s="3">
        <v>2025</v>
      </c>
      <c r="G25" s="55">
        <f>'Kostimi i Planit të Veprimit'!S139</f>
        <v>200155500</v>
      </c>
      <c r="H25" s="55">
        <f>'Kostimi i Planit të Veprimit'!T139</f>
        <v>0</v>
      </c>
      <c r="I25" s="13">
        <f>SUM(G25:H25)</f>
        <v>200155500</v>
      </c>
      <c r="J25" s="55">
        <f>'Kostimi i Planit të Veprimit'!V139</f>
        <v>200155500</v>
      </c>
      <c r="K25" s="55">
        <f>'Kostimi i Planit të Veprimit'!W139</f>
        <v>0</v>
      </c>
      <c r="L25" s="51">
        <f>'Kostimi i Planit të Veprimit'!X139</f>
        <v>200155500</v>
      </c>
      <c r="M25" s="55">
        <f>'Kostimi i Planit të Veprimit'!Y139</f>
        <v>0</v>
      </c>
      <c r="N25" s="55">
        <f>'Kostimi i Planit të Veprimit'!Z131</f>
        <v>0</v>
      </c>
      <c r="O25" s="51">
        <f>'Kostimi i Planit të Veprimit'!AB131</f>
        <v>0</v>
      </c>
      <c r="P25" s="51">
        <f>'Kostimi i Planit të Veprimit'!AC139</f>
        <v>0</v>
      </c>
      <c r="Q25" s="15">
        <f>I25/123</f>
        <v>1627280.487804878</v>
      </c>
      <c r="R25" s="6" t="s">
        <v>32</v>
      </c>
    </row>
    <row r="26" spans="2:20" ht="100.5" customHeight="1" x14ac:dyDescent="0.25">
      <c r="B26" s="76" t="s">
        <v>196</v>
      </c>
      <c r="C26" s="75" t="s">
        <v>185</v>
      </c>
      <c r="D26" s="1" t="s">
        <v>186</v>
      </c>
      <c r="E26" s="3">
        <v>2021</v>
      </c>
      <c r="F26" s="3">
        <v>2025</v>
      </c>
      <c r="G26" s="12">
        <f>'Kostimi i Planit të Veprimit'!S145</f>
        <v>405378000</v>
      </c>
      <c r="H26" s="12">
        <f>'Kostimi i Planit të Veprimit'!T145</f>
        <v>0</v>
      </c>
      <c r="I26" s="13">
        <f>SUM(G26:H26)</f>
        <v>405378000</v>
      </c>
      <c r="J26" s="55">
        <f>'Kostimi i Planit të Veprimit'!V145</f>
        <v>405378000</v>
      </c>
      <c r="K26" s="55">
        <f>'Kostimi i Planit të Veprimit'!W145</f>
        <v>0</v>
      </c>
      <c r="L26" s="51">
        <f>'Kostimi i Planit të Veprimit'!X145</f>
        <v>405378000</v>
      </c>
      <c r="M26" s="55">
        <f>'Kostimi i Planit të Veprimit'!Y145</f>
        <v>0</v>
      </c>
      <c r="N26" s="55">
        <f>'Kostimi i Planit të Veprimit'!Z145</f>
        <v>0</v>
      </c>
      <c r="O26" s="51">
        <f>'Kostimi i Planit të Veprimit'!AB145</f>
        <v>0</v>
      </c>
      <c r="P26" s="51">
        <f>'Kostimi i Planit të Veprimit'!AC145</f>
        <v>0</v>
      </c>
      <c r="Q26" s="15">
        <f>I26/123</f>
        <v>3295756.0975609757</v>
      </c>
      <c r="R26" s="6" t="s">
        <v>32</v>
      </c>
    </row>
    <row r="27" spans="2:20" ht="47.25" customHeight="1" thickBot="1" x14ac:dyDescent="0.3">
      <c r="B27" s="50" t="s">
        <v>135</v>
      </c>
      <c r="C27" s="60"/>
      <c r="D27" s="60"/>
      <c r="E27" s="60"/>
      <c r="F27" s="60"/>
      <c r="G27" s="61">
        <f t="shared" ref="G27:P27" si="4">SUM(G25:G26)</f>
        <v>605533500</v>
      </c>
      <c r="H27" s="61">
        <f t="shared" si="4"/>
        <v>0</v>
      </c>
      <c r="I27" s="61">
        <f>SUM(I25:I26)</f>
        <v>605533500</v>
      </c>
      <c r="J27" s="61">
        <f t="shared" si="4"/>
        <v>605533500</v>
      </c>
      <c r="K27" s="61">
        <f t="shared" si="4"/>
        <v>0</v>
      </c>
      <c r="L27" s="61">
        <f t="shared" si="4"/>
        <v>605533500</v>
      </c>
      <c r="M27" s="61">
        <f>SUM(M25:M26)</f>
        <v>0</v>
      </c>
      <c r="N27" s="61">
        <f>SUM(N25:N26)</f>
        <v>0</v>
      </c>
      <c r="O27" s="61">
        <f>SUM(O25:O26)</f>
        <v>0</v>
      </c>
      <c r="P27" s="61">
        <f t="shared" si="4"/>
        <v>0</v>
      </c>
      <c r="Q27" s="16">
        <f>SUM(Q25:Q26)</f>
        <v>4923036.5853658542</v>
      </c>
      <c r="R27" s="7">
        <v>0</v>
      </c>
    </row>
    <row r="28" spans="2:20" ht="57" customHeight="1" thickBot="1" x14ac:dyDescent="0.3">
      <c r="B28" s="57" t="s">
        <v>158</v>
      </c>
      <c r="C28" s="17"/>
      <c r="D28" s="17"/>
      <c r="E28" s="17"/>
      <c r="F28" s="17"/>
      <c r="G28" s="18">
        <f>G12+G20+G27</f>
        <v>10231168661</v>
      </c>
      <c r="H28" s="45">
        <f t="shared" ref="H28:O28" si="5">H12+H20+H27</f>
        <v>1633079131</v>
      </c>
      <c r="I28" s="45">
        <f>I12+I20+I27</f>
        <v>11864247792</v>
      </c>
      <c r="J28" s="45">
        <f>J12+J20+J27</f>
        <v>10231168661</v>
      </c>
      <c r="K28" s="45">
        <f>K12+K20+K27</f>
        <v>367847641</v>
      </c>
      <c r="L28" s="45">
        <f>L12+L20+L27</f>
        <v>10599016302</v>
      </c>
      <c r="M28" s="45">
        <f t="shared" si="5"/>
        <v>0</v>
      </c>
      <c r="N28" s="45">
        <f t="shared" si="5"/>
        <v>1265231490</v>
      </c>
      <c r="O28" s="45">
        <f t="shared" si="5"/>
        <v>1265231490</v>
      </c>
      <c r="P28" s="45">
        <f t="shared" ref="P28:R28" si="6">P12+P20+P27</f>
        <v>0</v>
      </c>
      <c r="Q28" s="45">
        <f>Q12+Q20+Q27</f>
        <v>96457299.121951222</v>
      </c>
      <c r="R28" s="45">
        <f t="shared" si="6"/>
        <v>1647937000</v>
      </c>
    </row>
    <row r="31" spans="2:20" s="59" customFormat="1" ht="43.5" customHeight="1" x14ac:dyDescent="0.25">
      <c r="G31" s="68"/>
      <c r="H31" s="68"/>
      <c r="I31" s="68"/>
      <c r="J31" s="69"/>
      <c r="K31" s="69" t="s">
        <v>44</v>
      </c>
      <c r="L31" s="69" t="s">
        <v>45</v>
      </c>
      <c r="M31" s="69" t="s">
        <v>167</v>
      </c>
      <c r="N31" s="74" t="s">
        <v>168</v>
      </c>
      <c r="O31" s="68"/>
      <c r="P31" s="68"/>
      <c r="Q31" s="68"/>
      <c r="S31" s="64"/>
      <c r="T31" s="64"/>
    </row>
    <row r="32" spans="2:20" s="59" customFormat="1" ht="45" customHeight="1" x14ac:dyDescent="0.25">
      <c r="G32" s="70" t="s">
        <v>165</v>
      </c>
      <c r="H32" s="71">
        <f>I28</f>
        <v>11864247792</v>
      </c>
      <c r="I32" s="187" t="s">
        <v>168</v>
      </c>
      <c r="J32" s="69" t="s">
        <v>41</v>
      </c>
      <c r="K32" s="69">
        <f>G12</f>
        <v>7930201810</v>
      </c>
      <c r="L32" s="69">
        <f>H12</f>
        <v>1633079131</v>
      </c>
      <c r="M32" s="69">
        <f>K32+L32</f>
        <v>9563280941</v>
      </c>
      <c r="N32" s="73">
        <f>M32/H32*100</f>
        <v>80.60587665278257</v>
      </c>
      <c r="O32" s="68"/>
      <c r="P32" s="68"/>
      <c r="Q32" s="68"/>
      <c r="S32" s="64"/>
      <c r="T32" s="64"/>
    </row>
    <row r="33" spans="6:20" s="59" customFormat="1" ht="46.5" customHeight="1" x14ac:dyDescent="0.25">
      <c r="G33" s="70" t="s">
        <v>388</v>
      </c>
      <c r="H33" s="71">
        <f>L28</f>
        <v>10599016302</v>
      </c>
      <c r="I33" s="188">
        <f>H33/H32*100</f>
        <v>89.335763107938973</v>
      </c>
      <c r="J33" s="69" t="s">
        <v>42</v>
      </c>
      <c r="K33" s="69">
        <f>G20</f>
        <v>1695433351</v>
      </c>
      <c r="L33" s="69">
        <f>H20</f>
        <v>0</v>
      </c>
      <c r="M33" s="69">
        <f>K33+L33</f>
        <v>1695433351</v>
      </c>
      <c r="N33" s="73">
        <f>M33/H32*100</f>
        <v>14.290272596491299</v>
      </c>
      <c r="O33" s="68"/>
      <c r="P33" s="68"/>
      <c r="Q33" s="68"/>
      <c r="S33" s="64"/>
      <c r="T33" s="64"/>
    </row>
    <row r="34" spans="6:20" s="59" customFormat="1" ht="45.75" customHeight="1" x14ac:dyDescent="0.25">
      <c r="F34" s="64"/>
      <c r="G34" s="70" t="s">
        <v>166</v>
      </c>
      <c r="H34" s="71">
        <f>O28</f>
        <v>1265231490</v>
      </c>
      <c r="I34" s="188">
        <f>H34/H32*100</f>
        <v>10.664236892061028</v>
      </c>
      <c r="J34" s="69" t="s">
        <v>43</v>
      </c>
      <c r="K34" s="69">
        <f>G27</f>
        <v>605533500</v>
      </c>
      <c r="L34" s="69">
        <f>H27</f>
        <v>0</v>
      </c>
      <c r="M34" s="69">
        <f>K34+L34</f>
        <v>605533500</v>
      </c>
      <c r="N34" s="73">
        <f>M34/H32*100</f>
        <v>5.103850750726127</v>
      </c>
      <c r="O34" s="68"/>
      <c r="P34" s="68"/>
      <c r="Q34" s="68"/>
      <c r="S34" s="64"/>
      <c r="T34" s="64"/>
    </row>
    <row r="35" spans="6:20" s="59" customFormat="1" ht="43.5" customHeight="1" x14ac:dyDescent="0.25">
      <c r="G35" s="70" t="s">
        <v>389</v>
      </c>
      <c r="H35" s="71">
        <f>H32-H33-H34</f>
        <v>0</v>
      </c>
      <c r="I35" s="188">
        <f>H35/H32*100</f>
        <v>0</v>
      </c>
      <c r="J35" s="68"/>
      <c r="K35" s="68"/>
      <c r="L35" s="68"/>
      <c r="M35" s="68"/>
      <c r="O35" s="64">
        <f>N28/123</f>
        <v>10286434.878048781</v>
      </c>
      <c r="P35" s="64"/>
    </row>
    <row r="36" spans="6:20" x14ac:dyDescent="0.25">
      <c r="I36" s="189"/>
      <c r="N36"/>
      <c r="O36" s="20"/>
      <c r="P36" s="20"/>
      <c r="Q36"/>
      <c r="S36"/>
      <c r="T36"/>
    </row>
    <row r="37" spans="6:20" ht="31.5" customHeight="1" x14ac:dyDescent="0.25">
      <c r="I37" s="189" t="s">
        <v>168</v>
      </c>
      <c r="J37" s="189"/>
      <c r="K37" s="190" t="s">
        <v>406</v>
      </c>
      <c r="L37" s="190" t="s">
        <v>407</v>
      </c>
    </row>
    <row r="38" spans="6:20" s="59" customFormat="1" ht="39" customHeight="1" x14ac:dyDescent="0.25">
      <c r="G38" s="72" t="s">
        <v>38</v>
      </c>
      <c r="H38" s="72">
        <f>G28</f>
        <v>10231168661</v>
      </c>
      <c r="I38" s="188">
        <f>H38/H40*100</f>
        <v>86.235291443413914</v>
      </c>
      <c r="J38" s="189" t="s">
        <v>408</v>
      </c>
      <c r="K38" s="191">
        <f>H32</f>
        <v>11864247792</v>
      </c>
      <c r="L38" s="191">
        <f>K38/123</f>
        <v>96457299.121951222</v>
      </c>
      <c r="M38" s="68"/>
      <c r="N38" s="68"/>
      <c r="O38" s="68"/>
      <c r="P38" s="68"/>
      <c r="Q38" s="68"/>
      <c r="S38" s="64"/>
      <c r="T38" s="64"/>
    </row>
    <row r="39" spans="6:20" s="59" customFormat="1" ht="39" customHeight="1" x14ac:dyDescent="0.25">
      <c r="G39" s="72" t="s">
        <v>39</v>
      </c>
      <c r="H39" s="72">
        <f>H28</f>
        <v>1633079131</v>
      </c>
      <c r="I39" s="188">
        <f>H39/H40*100</f>
        <v>13.764708556586088</v>
      </c>
      <c r="J39" s="73" t="s">
        <v>409</v>
      </c>
      <c r="K39" s="191">
        <f>H33</f>
        <v>10599016302</v>
      </c>
      <c r="L39" s="191">
        <f>K39/123</f>
        <v>86170864.243902445</v>
      </c>
      <c r="M39" s="68"/>
      <c r="N39" s="68"/>
      <c r="O39" s="68"/>
      <c r="P39" s="68"/>
      <c r="Q39" s="68"/>
      <c r="S39" s="64"/>
      <c r="T39" s="64"/>
    </row>
    <row r="40" spans="6:20" s="59" customFormat="1" ht="39" customHeight="1" x14ac:dyDescent="0.25">
      <c r="G40" s="72" t="s">
        <v>40</v>
      </c>
      <c r="H40" s="72">
        <f>I28</f>
        <v>11864247792</v>
      </c>
      <c r="I40" s="68"/>
      <c r="J40" s="73" t="s">
        <v>410</v>
      </c>
      <c r="K40" s="191">
        <f>H34</f>
        <v>1265231490</v>
      </c>
      <c r="L40" s="191">
        <f>K40/123</f>
        <v>10286434.878048781</v>
      </c>
      <c r="M40" s="68"/>
      <c r="N40" s="68"/>
      <c r="O40" s="68"/>
      <c r="P40" s="68"/>
      <c r="Q40" s="68"/>
      <c r="S40" s="64"/>
      <c r="T40" s="64"/>
    </row>
    <row r="41" spans="6:20" ht="31.5" customHeight="1" x14ac:dyDescent="0.25">
      <c r="J41" s="189" t="s">
        <v>411</v>
      </c>
      <c r="K41" s="190">
        <f>H38</f>
        <v>10231168661</v>
      </c>
      <c r="L41" s="190">
        <f>K41/123</f>
        <v>83180233.016260162</v>
      </c>
    </row>
    <row r="42" spans="6:20" ht="31.5" customHeight="1" x14ac:dyDescent="0.25">
      <c r="H42" s="19"/>
      <c r="J42" s="189" t="s">
        <v>34</v>
      </c>
      <c r="K42" s="190">
        <f>H39</f>
        <v>1633079131</v>
      </c>
      <c r="L42" s="190">
        <f>K42/123</f>
        <v>13277066.105691057</v>
      </c>
    </row>
    <row r="43" spans="6:20" ht="31.5" customHeight="1" x14ac:dyDescent="0.25"/>
  </sheetData>
  <mergeCells count="42">
    <mergeCell ref="E2:F2"/>
    <mergeCell ref="B1:Q1"/>
    <mergeCell ref="C2:D2"/>
    <mergeCell ref="J2:O2"/>
    <mergeCell ref="P2:P3"/>
    <mergeCell ref="J3:L3"/>
    <mergeCell ref="M3:O3"/>
    <mergeCell ref="G2:I3"/>
    <mergeCell ref="B2:B4"/>
    <mergeCell ref="Q2:Q3"/>
    <mergeCell ref="C3:C4"/>
    <mergeCell ref="D3:D4"/>
    <mergeCell ref="E3:E4"/>
    <mergeCell ref="F3:F4"/>
    <mergeCell ref="B13:Q13"/>
    <mergeCell ref="C14:D14"/>
    <mergeCell ref="E14:F14"/>
    <mergeCell ref="J14:O14"/>
    <mergeCell ref="P14:P15"/>
    <mergeCell ref="J15:L15"/>
    <mergeCell ref="M15:O15"/>
    <mergeCell ref="G14:I15"/>
    <mergeCell ref="B14:B16"/>
    <mergeCell ref="Q14:Q15"/>
    <mergeCell ref="C15:C16"/>
    <mergeCell ref="D15:D16"/>
    <mergeCell ref="E15:E16"/>
    <mergeCell ref="F15:F16"/>
    <mergeCell ref="B21:Q21"/>
    <mergeCell ref="C22:D22"/>
    <mergeCell ref="E22:F22"/>
    <mergeCell ref="J22:O22"/>
    <mergeCell ref="P22:P23"/>
    <mergeCell ref="B22:B24"/>
    <mergeCell ref="Q22:Q23"/>
    <mergeCell ref="C23:C24"/>
    <mergeCell ref="D23:D24"/>
    <mergeCell ref="E23:E24"/>
    <mergeCell ref="F23:F24"/>
    <mergeCell ref="G22:I23"/>
    <mergeCell ref="J23:L23"/>
    <mergeCell ref="M23:O2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15"/>
  <sheetViews>
    <sheetView workbookViewId="0">
      <selection activeCell="D20" sqref="D20"/>
    </sheetView>
  </sheetViews>
  <sheetFormatPr defaultRowHeight="15" x14ac:dyDescent="0.25"/>
  <cols>
    <col min="1" max="1" width="16" customWidth="1"/>
    <col min="2" max="3" width="13.42578125" customWidth="1"/>
    <col min="4" max="4" width="14.42578125" customWidth="1"/>
    <col min="5" max="5" width="13.5703125" customWidth="1"/>
    <col min="6" max="6" width="7.5703125" customWidth="1"/>
    <col min="7" max="7" width="7.85546875" customWidth="1"/>
  </cols>
  <sheetData>
    <row r="1" spans="1:6" ht="31.5" customHeight="1" thickBot="1" x14ac:dyDescent="0.3">
      <c r="A1" s="287" t="s">
        <v>160</v>
      </c>
      <c r="B1" s="287"/>
      <c r="C1" s="287"/>
      <c r="D1" s="287"/>
      <c r="E1" s="287"/>
    </row>
    <row r="2" spans="1:6" ht="24" x14ac:dyDescent="0.25">
      <c r="A2" s="290" t="s">
        <v>159</v>
      </c>
      <c r="B2" s="293" t="s">
        <v>161</v>
      </c>
      <c r="C2" s="58" t="s">
        <v>162</v>
      </c>
      <c r="D2" s="58" t="s">
        <v>163</v>
      </c>
      <c r="E2" s="32" t="s">
        <v>164</v>
      </c>
    </row>
    <row r="3" spans="1:6" x14ac:dyDescent="0.25">
      <c r="A3" s="291"/>
      <c r="B3" s="294"/>
      <c r="C3" s="33" t="s">
        <v>386</v>
      </c>
      <c r="D3" s="33" t="s">
        <v>388</v>
      </c>
      <c r="E3" s="34" t="s">
        <v>386</v>
      </c>
    </row>
    <row r="4" spans="1:6" ht="30.75" customHeight="1" thickBot="1" x14ac:dyDescent="0.3">
      <c r="A4" s="292"/>
      <c r="B4" s="295"/>
      <c r="C4" s="21"/>
      <c r="D4" s="22" t="s">
        <v>48</v>
      </c>
      <c r="E4" s="35"/>
    </row>
    <row r="5" spans="1:6" ht="21" customHeight="1" thickBot="1" x14ac:dyDescent="0.3">
      <c r="A5" s="296" t="s">
        <v>41</v>
      </c>
      <c r="B5" s="23" t="s">
        <v>33</v>
      </c>
      <c r="C5" s="24">
        <f>'Totali i Qëllimit të Politikav '!G12</f>
        <v>7930201810</v>
      </c>
      <c r="D5" s="24">
        <f>'Totali i Qëllimit të Politikav '!J12+'Totali i Qëllimit të Politikav '!M12</f>
        <v>7930201810</v>
      </c>
      <c r="E5" s="288">
        <f>(C5+C6)-(D5+D6)</f>
        <v>0</v>
      </c>
      <c r="F5" s="29"/>
    </row>
    <row r="6" spans="1:6" ht="24.75" customHeight="1" thickBot="1" x14ac:dyDescent="0.3">
      <c r="A6" s="297"/>
      <c r="B6" s="25" t="s">
        <v>34</v>
      </c>
      <c r="C6" s="26">
        <f>'Totali i Qëllimit të Politikav '!H12</f>
        <v>1633079131</v>
      </c>
      <c r="D6" s="24">
        <f>'Totali i Qëllimit të Politikav '!K12+'Totali i Qëllimit të Politikav '!N12</f>
        <v>1633079131</v>
      </c>
      <c r="E6" s="289"/>
      <c r="F6" s="29"/>
    </row>
    <row r="7" spans="1:6" ht="24" customHeight="1" thickBot="1" x14ac:dyDescent="0.3">
      <c r="A7" s="298" t="s">
        <v>42</v>
      </c>
      <c r="B7" s="23" t="s">
        <v>33</v>
      </c>
      <c r="C7" s="24">
        <f>'Totali i Qëllimit të Politikav '!G20</f>
        <v>1695433351</v>
      </c>
      <c r="D7" s="24">
        <f>'Totali i Qëllimit të Politikav '!J20+'Totali i Qëllimit të Politikav '!M20</f>
        <v>1695433351</v>
      </c>
      <c r="E7" s="288">
        <f t="shared" ref="E7" si="0">(C7+C8)-(D7+D8)</f>
        <v>0</v>
      </c>
      <c r="F7" s="30"/>
    </row>
    <row r="8" spans="1:6" ht="19.5" customHeight="1" thickBot="1" x14ac:dyDescent="0.3">
      <c r="A8" s="297"/>
      <c r="B8" s="25" t="s">
        <v>34</v>
      </c>
      <c r="C8" s="26">
        <f>'Totali i Qëllimit të Politikav '!H20</f>
        <v>0</v>
      </c>
      <c r="D8" s="26">
        <f>'Totali i Qëllimit të Politikav '!K20+'Totali i Qëllimit të Politikav '!N20</f>
        <v>0</v>
      </c>
      <c r="E8" s="289"/>
      <c r="F8" s="29"/>
    </row>
    <row r="9" spans="1:6" ht="19.5" customHeight="1" thickBot="1" x14ac:dyDescent="0.3">
      <c r="A9" s="298" t="s">
        <v>43</v>
      </c>
      <c r="B9" s="23" t="s">
        <v>33</v>
      </c>
      <c r="C9" s="24">
        <f>'Totali i Qëllimit të Politikav '!G27</f>
        <v>605533500</v>
      </c>
      <c r="D9" s="24">
        <f>'Totali i Qëllimit të Politikav '!J27+'Totali i Qëllimit të Politikav '!M27</f>
        <v>605533500</v>
      </c>
      <c r="E9" s="288">
        <f t="shared" ref="E9" si="1">(C9+C10)-(D9+D10)</f>
        <v>0</v>
      </c>
      <c r="F9" s="31"/>
    </row>
    <row r="10" spans="1:6" ht="21.75" customHeight="1" thickBot="1" x14ac:dyDescent="0.3">
      <c r="A10" s="297"/>
      <c r="B10" s="25" t="s">
        <v>34</v>
      </c>
      <c r="C10" s="26">
        <f>'Totali i Qëllimit të Politikav '!H27</f>
        <v>0</v>
      </c>
      <c r="D10" s="26">
        <f>'Totali i Qëllimit të Politikav '!K27+'Totali i Qëllimit të Politikav '!N27</f>
        <v>0</v>
      </c>
      <c r="E10" s="289"/>
    </row>
    <row r="11" spans="1:6" ht="28.5" customHeight="1" thickBot="1" x14ac:dyDescent="0.3">
      <c r="A11" s="36" t="s">
        <v>49</v>
      </c>
      <c r="B11" s="27"/>
      <c r="C11" s="28">
        <f>SUM(C5:C10)</f>
        <v>11864247792</v>
      </c>
      <c r="D11" s="28">
        <f>SUM(D5:D10)</f>
        <v>11864247792</v>
      </c>
      <c r="E11" s="37">
        <f>SUM(E5:E10)</f>
        <v>0</v>
      </c>
    </row>
    <row r="12" spans="1:6" ht="14.25" customHeight="1" x14ac:dyDescent="0.25">
      <c r="A12" s="38" t="s">
        <v>50</v>
      </c>
      <c r="B12" s="299"/>
      <c r="C12" s="301">
        <f>C11/123</f>
        <v>96457299.121951222</v>
      </c>
      <c r="D12" s="301">
        <f>D11/123</f>
        <v>96457299.121951222</v>
      </c>
      <c r="E12" s="301">
        <f>E11/125</f>
        <v>0</v>
      </c>
    </row>
    <row r="13" spans="1:6" ht="21" customHeight="1" thickBot="1" x14ac:dyDescent="0.3">
      <c r="A13" s="39" t="s">
        <v>387</v>
      </c>
      <c r="B13" s="300"/>
      <c r="C13" s="302"/>
      <c r="D13" s="302"/>
      <c r="E13" s="302"/>
    </row>
    <row r="15" spans="1:6" x14ac:dyDescent="0.25">
      <c r="D15" s="20"/>
    </row>
  </sheetData>
  <mergeCells count="13">
    <mergeCell ref="A9:A10"/>
    <mergeCell ref="B12:B13"/>
    <mergeCell ref="C12:C13"/>
    <mergeCell ref="D12:D13"/>
    <mergeCell ref="E12:E13"/>
    <mergeCell ref="E9:E10"/>
    <mergeCell ref="A1:E1"/>
    <mergeCell ref="E7:E8"/>
    <mergeCell ref="A2:A4"/>
    <mergeCell ref="B2:B4"/>
    <mergeCell ref="A5:A6"/>
    <mergeCell ref="E5:E6"/>
    <mergeCell ref="A7:A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3</vt:i4>
      </vt:variant>
      <vt:variant>
        <vt:lpstr>Named Ranges</vt:lpstr>
      </vt:variant>
      <vt:variant>
        <vt:i4>1</vt:i4>
      </vt:variant>
    </vt:vector>
  </HeadingPairs>
  <TitlesOfParts>
    <vt:vector size="7" baseType="lpstr">
      <vt:lpstr>Kostimi i Planit të Veprimit</vt:lpstr>
      <vt:lpstr>Totali i Qëllimit të Politikav </vt:lpstr>
      <vt:lpstr>Nevojat Kapitale</vt:lpstr>
      <vt:lpstr>Grafiku i Kostove</vt:lpstr>
      <vt:lpstr>Grafiku-Ndarja e kostove</vt:lpstr>
      <vt:lpstr>Grafiku-Qëllimet e Politikave</vt:lpstr>
      <vt:lpstr>'Nevojat Kapitale'!_Hlk14952534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Hodaj</dc:creator>
  <cp:lastModifiedBy>Besmira Hoxha</cp:lastModifiedBy>
  <cp:lastPrinted>2022-11-02T11:10:04Z</cp:lastPrinted>
  <dcterms:created xsi:type="dcterms:W3CDTF">2019-02-21T16:54:35Z</dcterms:created>
  <dcterms:modified xsi:type="dcterms:W3CDTF">2022-12-07T14:27:27Z</dcterms:modified>
</cp:coreProperties>
</file>