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yllka.cani1\Desktop\Stategjigji\"/>
    </mc:Choice>
  </mc:AlternateContent>
  <xr:revisionPtr revIDLastSave="0" documentId="13_ncr:1_{EFC7E485-431B-4DDE-8A78-67B8C5FCC910}" xr6:coauthVersionLast="47" xr6:coauthVersionMax="47" xr10:uidLastSave="{00000000-0000-0000-0000-000000000000}"/>
  <bookViews>
    <workbookView xWindow="-120" yWindow="-120" windowWidth="29040" windowHeight="15840" tabRatio="500" xr2:uid="{00000000-000D-0000-FFFF-FFFF00000000}"/>
  </bookViews>
  <sheets>
    <sheet name=" Plani i Veprimit 2026-2027 " sheetId="7" r:id="rId1"/>
    <sheet name="Qëllimi i Politikave" sheetId="2" r:id="rId2"/>
    <sheet name="Nevojat Kapitale" sheetId="3" r:id="rId3"/>
    <sheet name="Grafiku-Kostot" sheetId="4" r:id="rId4"/>
    <sheet name="Grafiku-Ndarja e Kostove " sheetId="8" r:id="rId5"/>
    <sheet name="Grafiku-Qellimi i Politikave" sheetId="9" r:id="rId6"/>
  </sheets>
  <definedNames>
    <definedName name="_xlnm._FilterDatabase" localSheetId="0" hidden="1">' Plani i Veprimit 2026-2027 '!$B$6:$Y$157</definedName>
    <definedName name="_Hlk14952534" localSheetId="2">'Nevojat Kapitale'!$C$12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9" i="7" l="1"/>
  <c r="S83" i="7"/>
  <c r="S82" i="7"/>
  <c r="S81" i="7"/>
  <c r="R16" i="7"/>
  <c r="R17" i="7"/>
  <c r="R11" i="7"/>
  <c r="Q157" i="7"/>
  <c r="K43" i="7"/>
  <c r="O43" i="7"/>
  <c r="Q43" i="7" s="1"/>
  <c r="P43" i="7"/>
  <c r="N43" i="7"/>
  <c r="P60" i="7"/>
  <c r="Q60" i="7" s="1"/>
  <c r="O60" i="7"/>
  <c r="R60" i="7" s="1"/>
  <c r="K60" i="7"/>
  <c r="X77" i="7"/>
  <c r="Y77" i="7" s="1"/>
  <c r="O77" i="7"/>
  <c r="P77" i="7"/>
  <c r="Q77" i="7"/>
  <c r="R77" i="7"/>
  <c r="T77" i="7" s="1"/>
  <c r="S77" i="7"/>
  <c r="N83" i="7"/>
  <c r="N81" i="7"/>
  <c r="N80" i="7"/>
  <c r="N79" i="7"/>
  <c r="N77" i="7"/>
  <c r="N76" i="7"/>
  <c r="K76" i="7"/>
  <c r="Q76" i="7"/>
  <c r="O76" i="7"/>
  <c r="P76" i="7"/>
  <c r="P75" i="7"/>
  <c r="Q75" i="7" s="1"/>
  <c r="O75" i="7"/>
  <c r="S76" i="7"/>
  <c r="R76" i="7"/>
  <c r="S75" i="7"/>
  <c r="R75" i="7"/>
  <c r="T75" i="7" s="1"/>
  <c r="N71" i="7"/>
  <c r="S60" i="7" l="1"/>
  <c r="T60" i="7" s="1"/>
  <c r="T76" i="7"/>
  <c r="I72" i="7"/>
  <c r="V155" i="7"/>
  <c r="N29" i="2" s="1"/>
  <c r="U155" i="7"/>
  <c r="M29" i="2" s="1"/>
  <c r="S155" i="7"/>
  <c r="K29" i="2" s="1"/>
  <c r="R155" i="7"/>
  <c r="J29" i="2" s="1"/>
  <c r="M155" i="7"/>
  <c r="L155" i="7"/>
  <c r="J155" i="7"/>
  <c r="I155" i="7"/>
  <c r="X154" i="7"/>
  <c r="T154" i="7"/>
  <c r="P154" i="7"/>
  <c r="O154" i="7"/>
  <c r="Q154" i="7" s="1"/>
  <c r="N154" i="7"/>
  <c r="K154" i="7"/>
  <c r="X153" i="7"/>
  <c r="X155" i="7" s="1"/>
  <c r="O29" i="2" s="1"/>
  <c r="T153" i="7"/>
  <c r="P153" i="7"/>
  <c r="O153" i="7"/>
  <c r="N153" i="7"/>
  <c r="N155" i="7" s="1"/>
  <c r="K153" i="7"/>
  <c r="V151" i="7"/>
  <c r="N28" i="2" s="1"/>
  <c r="U151" i="7"/>
  <c r="M28" i="2" s="1"/>
  <c r="S151" i="7"/>
  <c r="K28" i="2" s="1"/>
  <c r="R151" i="7"/>
  <c r="J28" i="2" s="1"/>
  <c r="M151" i="7"/>
  <c r="L151" i="7"/>
  <c r="J151" i="7"/>
  <c r="I151" i="7"/>
  <c r="X150" i="7"/>
  <c r="T150" i="7"/>
  <c r="P150" i="7"/>
  <c r="O150" i="7"/>
  <c r="N150" i="7"/>
  <c r="K150" i="7"/>
  <c r="X149" i="7"/>
  <c r="T149" i="7"/>
  <c r="P149" i="7"/>
  <c r="O149" i="7"/>
  <c r="Q149" i="7" s="1"/>
  <c r="N149" i="7"/>
  <c r="K149" i="7"/>
  <c r="X148" i="7"/>
  <c r="T148" i="7"/>
  <c r="P148" i="7"/>
  <c r="O148" i="7"/>
  <c r="N148" i="7"/>
  <c r="K148" i="7"/>
  <c r="X147" i="7"/>
  <c r="T147" i="7"/>
  <c r="P147" i="7"/>
  <c r="O147" i="7"/>
  <c r="Q147" i="7" s="1"/>
  <c r="N147" i="7"/>
  <c r="K147" i="7"/>
  <c r="X146" i="7"/>
  <c r="T146" i="7"/>
  <c r="P146" i="7"/>
  <c r="P151" i="7" s="1"/>
  <c r="H28" i="2" s="1"/>
  <c r="O146" i="7"/>
  <c r="N146" i="7"/>
  <c r="K146" i="7"/>
  <c r="V144" i="7"/>
  <c r="U144" i="7"/>
  <c r="S144" i="7"/>
  <c r="R144" i="7"/>
  <c r="M144" i="7"/>
  <c r="M156" i="7" s="1"/>
  <c r="L144" i="7"/>
  <c r="J144" i="7"/>
  <c r="I144" i="7"/>
  <c r="X143" i="7"/>
  <c r="T143" i="7"/>
  <c r="P143" i="7"/>
  <c r="O143" i="7"/>
  <c r="Q143" i="7" s="1"/>
  <c r="N143" i="7"/>
  <c r="K143" i="7"/>
  <c r="X142" i="7"/>
  <c r="T142" i="7"/>
  <c r="P142" i="7"/>
  <c r="O142" i="7"/>
  <c r="N142" i="7"/>
  <c r="K142" i="7"/>
  <c r="X141" i="7"/>
  <c r="T141" i="7"/>
  <c r="P141" i="7"/>
  <c r="O141" i="7"/>
  <c r="Q141" i="7" s="1"/>
  <c r="N141" i="7"/>
  <c r="K141" i="7"/>
  <c r="X140" i="7"/>
  <c r="T140" i="7"/>
  <c r="P140" i="7"/>
  <c r="O140" i="7"/>
  <c r="N140" i="7"/>
  <c r="K140" i="7"/>
  <c r="X139" i="7"/>
  <c r="X144" i="7" s="1"/>
  <c r="T139" i="7"/>
  <c r="P139" i="7"/>
  <c r="O139" i="7"/>
  <c r="N139" i="7"/>
  <c r="N144" i="7" s="1"/>
  <c r="K139" i="7"/>
  <c r="V131" i="7"/>
  <c r="N21" i="2" s="1"/>
  <c r="U131" i="7"/>
  <c r="M21" i="2" s="1"/>
  <c r="S131" i="7"/>
  <c r="K21" i="2" s="1"/>
  <c r="R131" i="7"/>
  <c r="J21" i="2" s="1"/>
  <c r="M131" i="7"/>
  <c r="L131" i="7"/>
  <c r="J131" i="7"/>
  <c r="I131" i="7"/>
  <c r="X130" i="7"/>
  <c r="T130" i="7"/>
  <c r="P130" i="7"/>
  <c r="O130" i="7"/>
  <c r="N130" i="7"/>
  <c r="K130" i="7"/>
  <c r="X129" i="7"/>
  <c r="X131" i="7" s="1"/>
  <c r="O21" i="2" s="1"/>
  <c r="P129" i="7"/>
  <c r="O129" i="7"/>
  <c r="N129" i="7"/>
  <c r="N131" i="7" s="1"/>
  <c r="K129" i="7"/>
  <c r="V126" i="7"/>
  <c r="N20" i="2" s="1"/>
  <c r="U126" i="7"/>
  <c r="M20" i="2" s="1"/>
  <c r="S126" i="7"/>
  <c r="K20" i="2" s="1"/>
  <c r="R126" i="7"/>
  <c r="J20" i="2" s="1"/>
  <c r="M126" i="7"/>
  <c r="L126" i="7"/>
  <c r="J126" i="7"/>
  <c r="I126" i="7"/>
  <c r="X125" i="7"/>
  <c r="T125" i="7"/>
  <c r="P125" i="7"/>
  <c r="O125" i="7"/>
  <c r="N125" i="7"/>
  <c r="K125" i="7"/>
  <c r="X124" i="7"/>
  <c r="X126" i="7" s="1"/>
  <c r="O20" i="2" s="1"/>
  <c r="T124" i="7"/>
  <c r="P124" i="7"/>
  <c r="O124" i="7"/>
  <c r="N124" i="7"/>
  <c r="N126" i="7" s="1"/>
  <c r="K124" i="7"/>
  <c r="V122" i="7"/>
  <c r="N19" i="2" s="1"/>
  <c r="U122" i="7"/>
  <c r="M19" i="2" s="1"/>
  <c r="S122" i="7"/>
  <c r="K19" i="2" s="1"/>
  <c r="R122" i="7"/>
  <c r="J19" i="2" s="1"/>
  <c r="M122" i="7"/>
  <c r="L122" i="7"/>
  <c r="J122" i="7"/>
  <c r="I122" i="7"/>
  <c r="X121" i="7"/>
  <c r="T121" i="7"/>
  <c r="P121" i="7"/>
  <c r="O121" i="7"/>
  <c r="Q121" i="7" s="1"/>
  <c r="N121" i="7"/>
  <c r="K121" i="7"/>
  <c r="X120" i="7"/>
  <c r="T120" i="7"/>
  <c r="P120" i="7"/>
  <c r="O120" i="7"/>
  <c r="Q120" i="7" s="1"/>
  <c r="N120" i="7"/>
  <c r="K120" i="7"/>
  <c r="X119" i="7"/>
  <c r="T119" i="7"/>
  <c r="P119" i="7"/>
  <c r="O119" i="7"/>
  <c r="Q119" i="7" s="1"/>
  <c r="N119" i="7"/>
  <c r="K119" i="7"/>
  <c r="X118" i="7"/>
  <c r="T118" i="7"/>
  <c r="P118" i="7"/>
  <c r="O118" i="7"/>
  <c r="Q118" i="7" s="1"/>
  <c r="N118" i="7"/>
  <c r="K118" i="7"/>
  <c r="X117" i="7"/>
  <c r="T117" i="7"/>
  <c r="P117" i="7"/>
  <c r="P122" i="7" s="1"/>
  <c r="H19" i="2" s="1"/>
  <c r="O117" i="7"/>
  <c r="N117" i="7"/>
  <c r="K117" i="7"/>
  <c r="V114" i="7"/>
  <c r="N18" i="2" s="1"/>
  <c r="U114" i="7"/>
  <c r="M18" i="2" s="1"/>
  <c r="S114" i="7"/>
  <c r="K18" i="2" s="1"/>
  <c r="R114" i="7"/>
  <c r="J18" i="2" s="1"/>
  <c r="M114" i="7"/>
  <c r="L114" i="7"/>
  <c r="J114" i="7"/>
  <c r="I114" i="7"/>
  <c r="X113" i="7"/>
  <c r="T113" i="7"/>
  <c r="P113" i="7"/>
  <c r="O113" i="7"/>
  <c r="Q113" i="7" s="1"/>
  <c r="N113" i="7"/>
  <c r="K113" i="7"/>
  <c r="X112" i="7"/>
  <c r="T112" i="7"/>
  <c r="P112" i="7"/>
  <c r="O112" i="7"/>
  <c r="N112" i="7"/>
  <c r="K112" i="7"/>
  <c r="X111" i="7"/>
  <c r="T111" i="7"/>
  <c r="P111" i="7"/>
  <c r="O111" i="7"/>
  <c r="Q111" i="7" s="1"/>
  <c r="N111" i="7"/>
  <c r="K111" i="7"/>
  <c r="X110" i="7"/>
  <c r="T110" i="7"/>
  <c r="P110" i="7"/>
  <c r="O110" i="7"/>
  <c r="N110" i="7"/>
  <c r="K110" i="7"/>
  <c r="X109" i="7"/>
  <c r="X114" i="7" s="1"/>
  <c r="O18" i="2" s="1"/>
  <c r="T109" i="7"/>
  <c r="P109" i="7"/>
  <c r="O109" i="7"/>
  <c r="N109" i="7"/>
  <c r="N114" i="7" s="1"/>
  <c r="K109" i="7"/>
  <c r="V106" i="7"/>
  <c r="U106" i="7"/>
  <c r="S106" i="7"/>
  <c r="M106" i="7"/>
  <c r="L106" i="7"/>
  <c r="J106" i="7"/>
  <c r="J132" i="7" s="1"/>
  <c r="I106" i="7"/>
  <c r="X105" i="7"/>
  <c r="P105" i="7"/>
  <c r="O105" i="7"/>
  <c r="N105" i="7"/>
  <c r="K105" i="7"/>
  <c r="X104" i="7"/>
  <c r="P104" i="7"/>
  <c r="O104" i="7"/>
  <c r="N104" i="7"/>
  <c r="K104" i="7"/>
  <c r="X102" i="7"/>
  <c r="T102" i="7"/>
  <c r="P102" i="7"/>
  <c r="O102" i="7"/>
  <c r="Q102" i="7" s="1"/>
  <c r="Y102" i="7" s="1"/>
  <c r="N102" i="7"/>
  <c r="K102" i="7"/>
  <c r="X101" i="7"/>
  <c r="T101" i="7"/>
  <c r="P101" i="7"/>
  <c r="O101" i="7"/>
  <c r="N101" i="7"/>
  <c r="K101" i="7"/>
  <c r="X100" i="7"/>
  <c r="T100" i="7"/>
  <c r="P100" i="7"/>
  <c r="O100" i="7"/>
  <c r="Q100" i="7" s="1"/>
  <c r="Y100" i="7" s="1"/>
  <c r="N100" i="7"/>
  <c r="K100" i="7"/>
  <c r="X99" i="7"/>
  <c r="T99" i="7"/>
  <c r="P99" i="7"/>
  <c r="O99" i="7"/>
  <c r="N99" i="7"/>
  <c r="K99" i="7"/>
  <c r="X98" i="7"/>
  <c r="T98" i="7"/>
  <c r="P98" i="7"/>
  <c r="O98" i="7"/>
  <c r="N98" i="7"/>
  <c r="K98" i="7"/>
  <c r="V89" i="7"/>
  <c r="N11" i="2" s="1"/>
  <c r="U89" i="7"/>
  <c r="M11" i="2" s="1"/>
  <c r="S89" i="7"/>
  <c r="K11" i="2" s="1"/>
  <c r="R89" i="7"/>
  <c r="J11" i="2" s="1"/>
  <c r="M89" i="7"/>
  <c r="L89" i="7"/>
  <c r="J89" i="7"/>
  <c r="I89" i="7"/>
  <c r="X88" i="7"/>
  <c r="T88" i="7"/>
  <c r="P88" i="7"/>
  <c r="O88" i="7"/>
  <c r="N88" i="7"/>
  <c r="K88" i="7"/>
  <c r="X87" i="7"/>
  <c r="T87" i="7"/>
  <c r="P87" i="7"/>
  <c r="O87" i="7"/>
  <c r="Q87" i="7" s="1"/>
  <c r="Y87" i="7" s="1"/>
  <c r="N87" i="7"/>
  <c r="K87" i="7"/>
  <c r="X86" i="7"/>
  <c r="T86" i="7"/>
  <c r="T89" i="7" s="1"/>
  <c r="L11" i="2" s="1"/>
  <c r="P86" i="7"/>
  <c r="O86" i="7"/>
  <c r="N86" i="7"/>
  <c r="K86" i="7"/>
  <c r="K89" i="7" s="1"/>
  <c r="V84" i="7"/>
  <c r="N10" i="2" s="1"/>
  <c r="U84" i="7"/>
  <c r="M10" i="2" s="1"/>
  <c r="M84" i="7"/>
  <c r="L84" i="7"/>
  <c r="J84" i="7"/>
  <c r="I84" i="7"/>
  <c r="X83" i="7"/>
  <c r="P83" i="7"/>
  <c r="O83" i="7"/>
  <c r="K83" i="7"/>
  <c r="X82" i="7"/>
  <c r="P82" i="7"/>
  <c r="O82" i="7"/>
  <c r="N82" i="7"/>
  <c r="K82" i="7"/>
  <c r="X81" i="7"/>
  <c r="P81" i="7"/>
  <c r="O81" i="7"/>
  <c r="K81" i="7"/>
  <c r="X80" i="7"/>
  <c r="P80" i="7"/>
  <c r="O80" i="7"/>
  <c r="R80" i="7" s="1"/>
  <c r="K80" i="7"/>
  <c r="X79" i="7"/>
  <c r="P79" i="7"/>
  <c r="S79" i="7" s="1"/>
  <c r="O79" i="7"/>
  <c r="R79" i="7" s="1"/>
  <c r="K79" i="7"/>
  <c r="X76" i="7"/>
  <c r="X75" i="7"/>
  <c r="N75" i="7"/>
  <c r="K75" i="7"/>
  <c r="V72" i="7"/>
  <c r="N9" i="2" s="1"/>
  <c r="U72" i="7"/>
  <c r="M9" i="2" s="1"/>
  <c r="M72" i="7"/>
  <c r="L72" i="7"/>
  <c r="J72" i="7"/>
  <c r="X71" i="7"/>
  <c r="P71" i="7"/>
  <c r="S71" i="7" s="1"/>
  <c r="O71" i="7"/>
  <c r="K71" i="7"/>
  <c r="X70" i="7"/>
  <c r="P70" i="7"/>
  <c r="S70" i="7" s="1"/>
  <c r="O70" i="7"/>
  <c r="R70" i="7" s="1"/>
  <c r="N70" i="7"/>
  <c r="K70" i="7"/>
  <c r="X69" i="7"/>
  <c r="P69" i="7"/>
  <c r="S69" i="7" s="1"/>
  <c r="O69" i="7"/>
  <c r="N69" i="7"/>
  <c r="K69" i="7"/>
  <c r="X68" i="7"/>
  <c r="P68" i="7"/>
  <c r="S68" i="7" s="1"/>
  <c r="O68" i="7"/>
  <c r="R68" i="7" s="1"/>
  <c r="N68" i="7"/>
  <c r="K68" i="7"/>
  <c r="X67" i="7"/>
  <c r="P67" i="7"/>
  <c r="S67" i="7" s="1"/>
  <c r="O67" i="7"/>
  <c r="N67" i="7"/>
  <c r="K67" i="7"/>
  <c r="X66" i="7"/>
  <c r="P66" i="7"/>
  <c r="S66" i="7" s="1"/>
  <c r="O66" i="7"/>
  <c r="N66" i="7"/>
  <c r="K66" i="7"/>
  <c r="X64" i="7"/>
  <c r="P64" i="7"/>
  <c r="S64" i="7" s="1"/>
  <c r="O64" i="7"/>
  <c r="N64" i="7"/>
  <c r="K64" i="7"/>
  <c r="X63" i="7"/>
  <c r="P63" i="7"/>
  <c r="S63" i="7" s="1"/>
  <c r="O63" i="7"/>
  <c r="N63" i="7"/>
  <c r="K63" i="7"/>
  <c r="X62" i="7"/>
  <c r="P62" i="7"/>
  <c r="S62" i="7" s="1"/>
  <c r="O62" i="7"/>
  <c r="N62" i="7"/>
  <c r="K62" i="7"/>
  <c r="X59" i="7"/>
  <c r="P59" i="7"/>
  <c r="S59" i="7" s="1"/>
  <c r="O59" i="7"/>
  <c r="N59" i="7"/>
  <c r="K59" i="7"/>
  <c r="X57" i="7"/>
  <c r="P57" i="7"/>
  <c r="S57" i="7" s="1"/>
  <c r="O57" i="7"/>
  <c r="N57" i="7"/>
  <c r="K57" i="7"/>
  <c r="X56" i="7"/>
  <c r="P56" i="7"/>
  <c r="S56" i="7" s="1"/>
  <c r="O56" i="7"/>
  <c r="N56" i="7"/>
  <c r="K56" i="7"/>
  <c r="X55" i="7"/>
  <c r="P55" i="7"/>
  <c r="S55" i="7" s="1"/>
  <c r="O55" i="7"/>
  <c r="N55" i="7"/>
  <c r="K55" i="7"/>
  <c r="X54" i="7"/>
  <c r="P54" i="7"/>
  <c r="S54" i="7" s="1"/>
  <c r="O54" i="7"/>
  <c r="N54" i="7"/>
  <c r="K54" i="7"/>
  <c r="X53" i="7"/>
  <c r="T53" i="7"/>
  <c r="P53" i="7"/>
  <c r="O53" i="7"/>
  <c r="N53" i="7"/>
  <c r="K53" i="7"/>
  <c r="X52" i="7"/>
  <c r="T52" i="7"/>
  <c r="P52" i="7"/>
  <c r="O52" i="7"/>
  <c r="N52" i="7"/>
  <c r="K52" i="7"/>
  <c r="X51" i="7"/>
  <c r="T51" i="7"/>
  <c r="P51" i="7"/>
  <c r="O51" i="7"/>
  <c r="N51" i="7"/>
  <c r="K51" i="7"/>
  <c r="X50" i="7"/>
  <c r="T50" i="7"/>
  <c r="P50" i="7"/>
  <c r="O50" i="7"/>
  <c r="N50" i="7"/>
  <c r="K50" i="7"/>
  <c r="X49" i="7"/>
  <c r="T49" i="7"/>
  <c r="P49" i="7"/>
  <c r="O49" i="7"/>
  <c r="N49" i="7"/>
  <c r="K49" i="7"/>
  <c r="X48" i="7"/>
  <c r="T48" i="7"/>
  <c r="P48" i="7"/>
  <c r="O48" i="7"/>
  <c r="N48" i="7"/>
  <c r="K48" i="7"/>
  <c r="X47" i="7"/>
  <c r="T47" i="7"/>
  <c r="P47" i="7"/>
  <c r="O47" i="7"/>
  <c r="N47" i="7"/>
  <c r="K47" i="7"/>
  <c r="X44" i="7"/>
  <c r="T44" i="7"/>
  <c r="P44" i="7"/>
  <c r="O44" i="7"/>
  <c r="N44" i="7"/>
  <c r="K44" i="7"/>
  <c r="X42" i="7"/>
  <c r="T42" i="7"/>
  <c r="P42" i="7"/>
  <c r="O42" i="7"/>
  <c r="N42" i="7"/>
  <c r="K42" i="7"/>
  <c r="V40" i="7"/>
  <c r="N8" i="2" s="1"/>
  <c r="U40" i="7"/>
  <c r="M8" i="2" s="1"/>
  <c r="S40" i="7"/>
  <c r="K8" i="2" s="1"/>
  <c r="R40" i="7"/>
  <c r="J8" i="2" s="1"/>
  <c r="M40" i="7"/>
  <c r="L40" i="7"/>
  <c r="J40" i="7"/>
  <c r="I40" i="7"/>
  <c r="X39" i="7"/>
  <c r="T39" i="7"/>
  <c r="P39" i="7"/>
  <c r="O39" i="7"/>
  <c r="N39" i="7"/>
  <c r="K39" i="7"/>
  <c r="X38" i="7"/>
  <c r="T38" i="7"/>
  <c r="P38" i="7"/>
  <c r="O38" i="7"/>
  <c r="N38" i="7"/>
  <c r="K38" i="7"/>
  <c r="X37" i="7"/>
  <c r="T37" i="7"/>
  <c r="P37" i="7"/>
  <c r="O37" i="7"/>
  <c r="N37" i="7"/>
  <c r="K37" i="7"/>
  <c r="X36" i="7"/>
  <c r="T36" i="7"/>
  <c r="P36" i="7"/>
  <c r="O36" i="7"/>
  <c r="N36" i="7"/>
  <c r="K36" i="7"/>
  <c r="X35" i="7"/>
  <c r="T35" i="7"/>
  <c r="P35" i="7"/>
  <c r="O35" i="7"/>
  <c r="N35" i="7"/>
  <c r="K35" i="7"/>
  <c r="X34" i="7"/>
  <c r="T34" i="7"/>
  <c r="P34" i="7"/>
  <c r="O34" i="7"/>
  <c r="N34" i="7"/>
  <c r="K34" i="7"/>
  <c r="U31" i="7"/>
  <c r="M7" i="2" s="1"/>
  <c r="M31" i="7"/>
  <c r="L31" i="7"/>
  <c r="J31" i="7"/>
  <c r="I31" i="7"/>
  <c r="X30" i="7"/>
  <c r="T30" i="7"/>
  <c r="P30" i="7"/>
  <c r="O30" i="7"/>
  <c r="N30" i="7"/>
  <c r="K30" i="7"/>
  <c r="X29" i="7"/>
  <c r="T29" i="7"/>
  <c r="P29" i="7"/>
  <c r="O29" i="7"/>
  <c r="N29" i="7"/>
  <c r="K29" i="7"/>
  <c r="T28" i="7"/>
  <c r="P28" i="7"/>
  <c r="V28" i="7" s="1"/>
  <c r="V31" i="7" s="1"/>
  <c r="N7" i="2" s="1"/>
  <c r="O28" i="7"/>
  <c r="N28" i="7"/>
  <c r="K28" i="7"/>
  <c r="X27" i="7"/>
  <c r="T27" i="7"/>
  <c r="P27" i="7"/>
  <c r="O27" i="7"/>
  <c r="N27" i="7"/>
  <c r="K27" i="7"/>
  <c r="X26" i="7"/>
  <c r="T26" i="7"/>
  <c r="P26" i="7"/>
  <c r="O26" i="7"/>
  <c r="N26" i="7"/>
  <c r="K26" i="7"/>
  <c r="X25" i="7"/>
  <c r="T25" i="7"/>
  <c r="P25" i="7"/>
  <c r="O25" i="7"/>
  <c r="N25" i="7"/>
  <c r="K25" i="7"/>
  <c r="X24" i="7"/>
  <c r="T24" i="7"/>
  <c r="P24" i="7"/>
  <c r="O24" i="7"/>
  <c r="N24" i="7"/>
  <c r="K24" i="7"/>
  <c r="X22" i="7"/>
  <c r="T22" i="7"/>
  <c r="P22" i="7"/>
  <c r="O22" i="7"/>
  <c r="N22" i="7"/>
  <c r="K22" i="7"/>
  <c r="X21" i="7"/>
  <c r="P21" i="7"/>
  <c r="O21" i="7"/>
  <c r="N21" i="7"/>
  <c r="K21" i="7"/>
  <c r="V18" i="7"/>
  <c r="U18" i="7"/>
  <c r="M18" i="7"/>
  <c r="L18" i="7"/>
  <c r="J18" i="7"/>
  <c r="I18" i="7"/>
  <c r="X17" i="7"/>
  <c r="P17" i="7"/>
  <c r="S17" i="7" s="1"/>
  <c r="O17" i="7"/>
  <c r="N17" i="7"/>
  <c r="K17" i="7"/>
  <c r="X16" i="7"/>
  <c r="P16" i="7"/>
  <c r="S16" i="7" s="1"/>
  <c r="O16" i="7"/>
  <c r="N16" i="7"/>
  <c r="K16" i="7"/>
  <c r="X15" i="7"/>
  <c r="P15" i="7"/>
  <c r="S15" i="7" s="1"/>
  <c r="O15" i="7"/>
  <c r="N15" i="7"/>
  <c r="K15" i="7"/>
  <c r="X13" i="7"/>
  <c r="P13" i="7"/>
  <c r="S13" i="7" s="1"/>
  <c r="O13" i="7"/>
  <c r="N13" i="7"/>
  <c r="K13" i="7"/>
  <c r="X12" i="7"/>
  <c r="P12" i="7"/>
  <c r="S12" i="7" s="1"/>
  <c r="O12" i="7"/>
  <c r="N12" i="7"/>
  <c r="K12" i="7"/>
  <c r="X11" i="7"/>
  <c r="P11" i="7"/>
  <c r="O11" i="7"/>
  <c r="N11" i="7"/>
  <c r="K11" i="7"/>
  <c r="Q71" i="7" l="1"/>
  <c r="R71" i="7"/>
  <c r="T71" i="7" s="1"/>
  <c r="X18" i="7"/>
  <c r="K31" i="7"/>
  <c r="X31" i="7"/>
  <c r="O7" i="2" s="1"/>
  <c r="X28" i="7"/>
  <c r="N40" i="7"/>
  <c r="X40" i="7"/>
  <c r="O8" i="2" s="1"/>
  <c r="X72" i="7"/>
  <c r="O9" i="2" s="1"/>
  <c r="S72" i="7"/>
  <c r="K9" i="2" s="1"/>
  <c r="N89" i="7"/>
  <c r="X89" i="7"/>
  <c r="O11" i="2" s="1"/>
  <c r="P106" i="7"/>
  <c r="K18" i="7"/>
  <c r="Q24" i="7"/>
  <c r="Q26" i="7"/>
  <c r="Q28" i="7"/>
  <c r="Q30" i="7"/>
  <c r="Q36" i="7"/>
  <c r="Q38" i="7"/>
  <c r="Y38" i="7" s="1"/>
  <c r="Q47" i="7"/>
  <c r="Q49" i="7"/>
  <c r="Q51" i="7"/>
  <c r="Q53" i="7"/>
  <c r="Y53" i="7" s="1"/>
  <c r="P84" i="7"/>
  <c r="H10" i="2" s="1"/>
  <c r="T79" i="7"/>
  <c r="Q81" i="7"/>
  <c r="Y81" i="7" s="1"/>
  <c r="R81" i="7"/>
  <c r="T81" i="7" s="1"/>
  <c r="I90" i="7"/>
  <c r="Q88" i="7"/>
  <c r="Q99" i="7"/>
  <c r="Y99" i="7" s="1"/>
  <c r="Q101" i="7"/>
  <c r="Q104" i="7"/>
  <c r="R104" i="7"/>
  <c r="I132" i="7"/>
  <c r="K114" i="7"/>
  <c r="T114" i="7"/>
  <c r="L18" i="2" s="1"/>
  <c r="Q110" i="7"/>
  <c r="Y110" i="7" s="1"/>
  <c r="Q112" i="7"/>
  <c r="Y112" i="7" s="1"/>
  <c r="Y119" i="7"/>
  <c r="Y121" i="7"/>
  <c r="K126" i="7"/>
  <c r="T126" i="7"/>
  <c r="L20" i="2" s="1"/>
  <c r="Q125" i="7"/>
  <c r="Y125" i="7" s="1"/>
  <c r="K131" i="7"/>
  <c r="T131" i="7"/>
  <c r="L21" i="2" s="1"/>
  <c r="Q130" i="7"/>
  <c r="Y130" i="7" s="1"/>
  <c r="K144" i="7"/>
  <c r="T144" i="7"/>
  <c r="Q140" i="7"/>
  <c r="Y140" i="7" s="1"/>
  <c r="Q142" i="7"/>
  <c r="Y142" i="7" s="1"/>
  <c r="L156" i="7"/>
  <c r="Q148" i="7"/>
  <c r="Y148" i="7" s="1"/>
  <c r="Q150" i="7"/>
  <c r="Y150" i="7" s="1"/>
  <c r="K155" i="7"/>
  <c r="T155" i="7"/>
  <c r="L29" i="2" s="1"/>
  <c r="Y154" i="7"/>
  <c r="S80" i="7"/>
  <c r="T80" i="7" s="1"/>
  <c r="Q82" i="7"/>
  <c r="Y82" i="7" s="1"/>
  <c r="R82" i="7"/>
  <c r="T82" i="7" s="1"/>
  <c r="Q83" i="7"/>
  <c r="R83" i="7"/>
  <c r="T83" i="7" s="1"/>
  <c r="Y83" i="7" s="1"/>
  <c r="Q105" i="7"/>
  <c r="Y105" i="7" s="1"/>
  <c r="R105" i="7"/>
  <c r="T105" i="7" s="1"/>
  <c r="Y24" i="7"/>
  <c r="Y26" i="7"/>
  <c r="Y51" i="7"/>
  <c r="Y76" i="7"/>
  <c r="P40" i="7"/>
  <c r="H8" i="2" s="1"/>
  <c r="P72" i="7"/>
  <c r="H9" i="2" s="1"/>
  <c r="N84" i="7"/>
  <c r="X84" i="7"/>
  <c r="O10" i="2" s="1"/>
  <c r="Y88" i="7"/>
  <c r="Y101" i="7"/>
  <c r="L132" i="7"/>
  <c r="Y111" i="7"/>
  <c r="Y113" i="7"/>
  <c r="K122" i="7"/>
  <c r="T122" i="7"/>
  <c r="L19" i="2" s="1"/>
  <c r="Y118" i="7"/>
  <c r="Y120" i="7"/>
  <c r="Y141" i="7"/>
  <c r="Y143" i="7"/>
  <c r="I156" i="7"/>
  <c r="K151" i="7"/>
  <c r="T151" i="7"/>
  <c r="L28" i="2" s="1"/>
  <c r="Y147" i="7"/>
  <c r="Y149" i="7"/>
  <c r="N18" i="7"/>
  <c r="N31" i="7"/>
  <c r="Y28" i="7"/>
  <c r="Y30" i="7"/>
  <c r="Y36" i="7"/>
  <c r="Y47" i="7"/>
  <c r="Y49" i="7"/>
  <c r="K84" i="7"/>
  <c r="Q22" i="7"/>
  <c r="Y22" i="7" s="1"/>
  <c r="Q25" i="7"/>
  <c r="Y25" i="7" s="1"/>
  <c r="Q27" i="7"/>
  <c r="Y27" i="7" s="1"/>
  <c r="Q29" i="7"/>
  <c r="Y29" i="7" s="1"/>
  <c r="K40" i="7"/>
  <c r="T40" i="7"/>
  <c r="L8" i="2" s="1"/>
  <c r="Q35" i="7"/>
  <c r="Y35" i="7" s="1"/>
  <c r="Q37" i="7"/>
  <c r="Y37" i="7" s="1"/>
  <c r="Q39" i="7"/>
  <c r="Y39" i="7" s="1"/>
  <c r="K72" i="7"/>
  <c r="K90" i="7" s="1"/>
  <c r="Q44" i="7"/>
  <c r="Y44" i="7" s="1"/>
  <c r="Q48" i="7"/>
  <c r="Y48" i="7" s="1"/>
  <c r="Q50" i="7"/>
  <c r="Y50" i="7" s="1"/>
  <c r="Q52" i="7"/>
  <c r="Y52" i="7" s="1"/>
  <c r="Q79" i="7"/>
  <c r="Y79" i="7" s="1"/>
  <c r="P89" i="7"/>
  <c r="H11" i="2" s="1"/>
  <c r="N106" i="7"/>
  <c r="X106" i="7"/>
  <c r="M132" i="7"/>
  <c r="P114" i="7"/>
  <c r="H18" i="2" s="1"/>
  <c r="N122" i="7"/>
  <c r="X122" i="7"/>
  <c r="O19" i="2" s="1"/>
  <c r="P126" i="7"/>
  <c r="H20" i="2" s="1"/>
  <c r="P131" i="7"/>
  <c r="H21" i="2" s="1"/>
  <c r="P144" i="7"/>
  <c r="J156" i="7"/>
  <c r="N151" i="7"/>
  <c r="N156" i="7" s="1"/>
  <c r="X151" i="7"/>
  <c r="O28" i="2" s="1"/>
  <c r="P155" i="7"/>
  <c r="H29" i="2" s="1"/>
  <c r="K106" i="7"/>
  <c r="K132" i="7" s="1"/>
  <c r="J90" i="7"/>
  <c r="J157" i="7" s="1"/>
  <c r="L90" i="7"/>
  <c r="M90" i="7"/>
  <c r="N72" i="7"/>
  <c r="N90" i="7" s="1"/>
  <c r="Q153" i="7"/>
  <c r="O155" i="7"/>
  <c r="G29" i="2" s="1"/>
  <c r="Q146" i="7"/>
  <c r="O151" i="7"/>
  <c r="G28" i="2" s="1"/>
  <c r="N27" i="2"/>
  <c r="N30" i="2" s="1"/>
  <c r="E10" i="3" s="1"/>
  <c r="V156" i="7"/>
  <c r="M27" i="2"/>
  <c r="M30" i="2" s="1"/>
  <c r="E9" i="3" s="1"/>
  <c r="U156" i="7"/>
  <c r="K27" i="2"/>
  <c r="K30" i="2" s="1"/>
  <c r="D10" i="3" s="1"/>
  <c r="S156" i="7"/>
  <c r="J27" i="2"/>
  <c r="J30" i="2" s="1"/>
  <c r="D9" i="3" s="1"/>
  <c r="R156" i="7"/>
  <c r="O27" i="2"/>
  <c r="O30" i="2" s="1"/>
  <c r="T156" i="7"/>
  <c r="L27" i="2"/>
  <c r="L30" i="2" s="1"/>
  <c r="P156" i="7"/>
  <c r="H27" i="2"/>
  <c r="H30" i="2" s="1"/>
  <c r="O144" i="7"/>
  <c r="Q139" i="7"/>
  <c r="Q129" i="7"/>
  <c r="O131" i="7"/>
  <c r="G21" i="2" s="1"/>
  <c r="Q124" i="7"/>
  <c r="O126" i="7"/>
  <c r="G20" i="2" s="1"/>
  <c r="Q117" i="7"/>
  <c r="O122" i="7"/>
  <c r="G19" i="2" s="1"/>
  <c r="O114" i="7"/>
  <c r="G18" i="2" s="1"/>
  <c r="Q109" i="7"/>
  <c r="V132" i="7"/>
  <c r="N17" i="2"/>
  <c r="N22" i="2" s="1"/>
  <c r="E8" i="3" s="1"/>
  <c r="U132" i="7"/>
  <c r="M17" i="2"/>
  <c r="M22" i="2" s="1"/>
  <c r="E7" i="3" s="1"/>
  <c r="S132" i="7"/>
  <c r="K17" i="2"/>
  <c r="K22" i="2" s="1"/>
  <c r="D8" i="3" s="1"/>
  <c r="X132" i="7"/>
  <c r="O17" i="2"/>
  <c r="O22" i="2" s="1"/>
  <c r="H17" i="2"/>
  <c r="O106" i="7"/>
  <c r="Q98" i="7"/>
  <c r="Q86" i="7"/>
  <c r="O89" i="7"/>
  <c r="G11" i="2" s="1"/>
  <c r="Q80" i="7"/>
  <c r="O84" i="7"/>
  <c r="G10" i="2" s="1"/>
  <c r="Q70" i="7"/>
  <c r="T70" i="7"/>
  <c r="Q69" i="7"/>
  <c r="R69" i="7"/>
  <c r="T69" i="7" s="1"/>
  <c r="Q68" i="7"/>
  <c r="T68" i="7"/>
  <c r="Q67" i="7"/>
  <c r="R67" i="7"/>
  <c r="T67" i="7" s="1"/>
  <c r="R66" i="7"/>
  <c r="T66" i="7" s="1"/>
  <c r="Q66" i="7"/>
  <c r="Y66" i="7" s="1"/>
  <c r="Q64" i="7"/>
  <c r="R64" i="7"/>
  <c r="T64" i="7" s="1"/>
  <c r="R63" i="7"/>
  <c r="T63" i="7" s="1"/>
  <c r="Q63" i="7"/>
  <c r="Y63" i="7" s="1"/>
  <c r="Q62" i="7"/>
  <c r="R62" i="7"/>
  <c r="T62" i="7" s="1"/>
  <c r="Q59" i="7"/>
  <c r="R59" i="7"/>
  <c r="T59" i="7" s="1"/>
  <c r="R57" i="7"/>
  <c r="T57" i="7" s="1"/>
  <c r="Q57" i="7"/>
  <c r="Y57" i="7" s="1"/>
  <c r="Q56" i="7"/>
  <c r="R56" i="7"/>
  <c r="T56" i="7" s="1"/>
  <c r="R55" i="7"/>
  <c r="T55" i="7" s="1"/>
  <c r="Q55" i="7"/>
  <c r="Y55" i="7" s="1"/>
  <c r="R54" i="7"/>
  <c r="Q54" i="7"/>
  <c r="O72" i="7"/>
  <c r="G9" i="2" s="1"/>
  <c r="Q42" i="7"/>
  <c r="O40" i="7"/>
  <c r="G8" i="2" s="1"/>
  <c r="Q34" i="7"/>
  <c r="S21" i="7"/>
  <c r="S31" i="7" s="1"/>
  <c r="K7" i="2" s="1"/>
  <c r="P31" i="7"/>
  <c r="H7" i="2" s="1"/>
  <c r="Q21" i="7"/>
  <c r="R21" i="7"/>
  <c r="O31" i="7"/>
  <c r="G7" i="2" s="1"/>
  <c r="V90" i="7"/>
  <c r="N6" i="2"/>
  <c r="N12" i="2" s="1"/>
  <c r="U90" i="7"/>
  <c r="M6" i="2"/>
  <c r="M12" i="2" s="1"/>
  <c r="T17" i="7"/>
  <c r="Q17" i="7"/>
  <c r="T16" i="7"/>
  <c r="Q16" i="7"/>
  <c r="R15" i="7"/>
  <c r="T15" i="7" s="1"/>
  <c r="Q15" i="7"/>
  <c r="R13" i="7"/>
  <c r="T13" i="7" s="1"/>
  <c r="Q13" i="7"/>
  <c r="R12" i="7"/>
  <c r="T12" i="7" s="1"/>
  <c r="Q12" i="7"/>
  <c r="O6" i="2"/>
  <c r="P18" i="7"/>
  <c r="S11" i="7"/>
  <c r="S18" i="7" s="1"/>
  <c r="O18" i="7"/>
  <c r="Q11" i="7"/>
  <c r="I157" i="7" l="1"/>
  <c r="X90" i="7"/>
  <c r="X156" i="7"/>
  <c r="S84" i="7"/>
  <c r="K10" i="2" s="1"/>
  <c r="T104" i="7"/>
  <c r="R106" i="7"/>
  <c r="O12" i="2"/>
  <c r="Y13" i="7"/>
  <c r="Y16" i="7"/>
  <c r="K156" i="7"/>
  <c r="H22" i="2"/>
  <c r="Y71" i="7"/>
  <c r="P132" i="7"/>
  <c r="O31" i="2"/>
  <c r="H38" i="2" s="1"/>
  <c r="X157" i="7"/>
  <c r="M157" i="7"/>
  <c r="N132" i="7"/>
  <c r="N157" i="7" s="1"/>
  <c r="Y12" i="7"/>
  <c r="Y15" i="7"/>
  <c r="Y17" i="7"/>
  <c r="L157" i="7"/>
  <c r="U157" i="7"/>
  <c r="V157" i="7"/>
  <c r="K157" i="7"/>
  <c r="Y153" i="7"/>
  <c r="Y155" i="7" s="1"/>
  <c r="P29" i="2" s="1"/>
  <c r="Q155" i="7"/>
  <c r="I29" i="2" s="1"/>
  <c r="Q29" i="2" s="1"/>
  <c r="Y146" i="7"/>
  <c r="Y151" i="7" s="1"/>
  <c r="P28" i="2" s="1"/>
  <c r="Q151" i="7"/>
  <c r="I28" i="2" s="1"/>
  <c r="Q28" i="2" s="1"/>
  <c r="L38" i="2"/>
  <c r="C10" i="3"/>
  <c r="O156" i="7"/>
  <c r="G27" i="2"/>
  <c r="G30" i="2" s="1"/>
  <c r="Y139" i="7"/>
  <c r="Y144" i="7" s="1"/>
  <c r="Q144" i="7"/>
  <c r="Y129" i="7"/>
  <c r="Y131" i="7" s="1"/>
  <c r="P21" i="2" s="1"/>
  <c r="Q131" i="7"/>
  <c r="I21" i="2" s="1"/>
  <c r="Q21" i="2" s="1"/>
  <c r="Y124" i="7"/>
  <c r="Y126" i="7" s="1"/>
  <c r="P20" i="2" s="1"/>
  <c r="Q126" i="7"/>
  <c r="I20" i="2" s="1"/>
  <c r="Q20" i="2" s="1"/>
  <c r="Y117" i="7"/>
  <c r="Y122" i="7" s="1"/>
  <c r="P19" i="2" s="1"/>
  <c r="Q122" i="7"/>
  <c r="I19" i="2" s="1"/>
  <c r="Q19" i="2" s="1"/>
  <c r="Y109" i="7"/>
  <c r="Y114" i="7" s="1"/>
  <c r="P18" i="2" s="1"/>
  <c r="Q114" i="7"/>
  <c r="I18" i="2" s="1"/>
  <c r="Q18" i="2" s="1"/>
  <c r="L37" i="2"/>
  <c r="C8" i="3"/>
  <c r="O132" i="7"/>
  <c r="G17" i="2"/>
  <c r="G22" i="2" s="1"/>
  <c r="Y98" i="7"/>
  <c r="Q106" i="7"/>
  <c r="Y86" i="7"/>
  <c r="Y89" i="7" s="1"/>
  <c r="P11" i="2" s="1"/>
  <c r="Q89" i="7"/>
  <c r="I11" i="2" s="1"/>
  <c r="Q11" i="2" s="1"/>
  <c r="R84" i="7"/>
  <c r="J10" i="2" s="1"/>
  <c r="Y75" i="7"/>
  <c r="Q84" i="7"/>
  <c r="I10" i="2" s="1"/>
  <c r="Q10" i="2" s="1"/>
  <c r="T54" i="7"/>
  <c r="R72" i="7"/>
  <c r="J9" i="2" s="1"/>
  <c r="Y42" i="7"/>
  <c r="Q72" i="7"/>
  <c r="I9" i="2" s="1"/>
  <c r="Q9" i="2" s="1"/>
  <c r="Y34" i="7"/>
  <c r="Y40" i="7" s="1"/>
  <c r="P8" i="2" s="1"/>
  <c r="Q40" i="7"/>
  <c r="I8" i="2" s="1"/>
  <c r="Q8" i="2" s="1"/>
  <c r="Q31" i="7"/>
  <c r="I7" i="2" s="1"/>
  <c r="Q7" i="2" s="1"/>
  <c r="T21" i="7"/>
  <c r="R31" i="7"/>
  <c r="J7" i="2" s="1"/>
  <c r="N31" i="2"/>
  <c r="E6" i="3"/>
  <c r="M31" i="2"/>
  <c r="E5" i="3"/>
  <c r="P90" i="7"/>
  <c r="H6" i="2"/>
  <c r="H12" i="2" s="1"/>
  <c r="S90" i="7"/>
  <c r="S157" i="7" s="1"/>
  <c r="K6" i="2"/>
  <c r="K12" i="2" s="1"/>
  <c r="O90" i="7"/>
  <c r="G6" i="2"/>
  <c r="G12" i="2" s="1"/>
  <c r="T11" i="7"/>
  <c r="T18" i="7" s="1"/>
  <c r="R18" i="7"/>
  <c r="Q18" i="7"/>
  <c r="Y70" i="7"/>
  <c r="Y69" i="7"/>
  <c r="Y68" i="7"/>
  <c r="Y67" i="7"/>
  <c r="Y64" i="7"/>
  <c r="Y62" i="7"/>
  <c r="Y59" i="7"/>
  <c r="Y56" i="7"/>
  <c r="J17" i="2" l="1"/>
  <c r="J22" i="2" s="1"/>
  <c r="D7" i="3" s="1"/>
  <c r="R132" i="7"/>
  <c r="Y11" i="7"/>
  <c r="Y18" i="7" s="1"/>
  <c r="P6" i="2" s="1"/>
  <c r="P157" i="7"/>
  <c r="T106" i="7"/>
  <c r="Y104" i="7"/>
  <c r="Y106" i="7" s="1"/>
  <c r="E11" i="3"/>
  <c r="E12" i="3" s="1"/>
  <c r="O157" i="7"/>
  <c r="K38" i="2"/>
  <c r="M38" i="2" s="1"/>
  <c r="C9" i="3"/>
  <c r="F9" i="3" s="1"/>
  <c r="Y156" i="7"/>
  <c r="P27" i="2"/>
  <c r="P30" i="2" s="1"/>
  <c r="Q156" i="7"/>
  <c r="I27" i="2"/>
  <c r="K37" i="2"/>
  <c r="M37" i="2" s="1"/>
  <c r="C7" i="3"/>
  <c r="F7" i="3" s="1"/>
  <c r="Q132" i="7"/>
  <c r="I17" i="2"/>
  <c r="Y80" i="7"/>
  <c r="Y84" i="7" s="1"/>
  <c r="P10" i="2" s="1"/>
  <c r="T84" i="7"/>
  <c r="L10" i="2" s="1"/>
  <c r="Y54" i="7"/>
  <c r="Y72" i="7" s="1"/>
  <c r="P9" i="2" s="1"/>
  <c r="T72" i="7"/>
  <c r="L9" i="2" s="1"/>
  <c r="H31" i="2"/>
  <c r="H43" i="2" s="1"/>
  <c r="L36" i="2"/>
  <c r="C6" i="3"/>
  <c r="K31" i="2"/>
  <c r="D6" i="3"/>
  <c r="G31" i="2"/>
  <c r="H42" i="2" s="1"/>
  <c r="K36" i="2"/>
  <c r="C5" i="3"/>
  <c r="L6" i="2"/>
  <c r="R90" i="7"/>
  <c r="R157" i="7" s="1"/>
  <c r="J6" i="2"/>
  <c r="J12" i="2" s="1"/>
  <c r="Q90" i="7"/>
  <c r="I6" i="2"/>
  <c r="T31" i="7"/>
  <c r="L7" i="2" s="1"/>
  <c r="Y21" i="7"/>
  <c r="Y31" i="7" s="1"/>
  <c r="Y132" i="7" l="1"/>
  <c r="P17" i="2"/>
  <c r="P22" i="2" s="1"/>
  <c r="T132" i="7"/>
  <c r="L17" i="2"/>
  <c r="L22" i="2" s="1"/>
  <c r="M36" i="2"/>
  <c r="L12" i="2"/>
  <c r="T90" i="7"/>
  <c r="T157" i="7" s="1"/>
  <c r="Q27" i="2"/>
  <c r="Q30" i="2" s="1"/>
  <c r="I30" i="2"/>
  <c r="Q17" i="2"/>
  <c r="Q22" i="2" s="1"/>
  <c r="I22" i="2"/>
  <c r="C11" i="3"/>
  <c r="C12" i="3" s="1"/>
  <c r="J31" i="2"/>
  <c r="D5" i="3"/>
  <c r="Q6" i="2"/>
  <c r="Q12" i="2" s="1"/>
  <c r="Q31" i="2" s="1"/>
  <c r="I12" i="2"/>
  <c r="P7" i="2"/>
  <c r="P12" i="2" s="1"/>
  <c r="P31" i="2" s="1"/>
  <c r="Y90" i="7"/>
  <c r="Y157" i="7" s="1"/>
  <c r="L31" i="2" l="1"/>
  <c r="H37" i="2" s="1"/>
  <c r="I31" i="2"/>
  <c r="H44" i="2" s="1"/>
  <c r="D11" i="3"/>
  <c r="D12" i="3" s="1"/>
  <c r="F5" i="3"/>
  <c r="F11" i="3" s="1"/>
  <c r="F12" i="3" s="1"/>
  <c r="H36" i="2" l="1"/>
  <c r="H39" i="2" s="1"/>
</calcChain>
</file>

<file path=xl/sharedStrings.xml><?xml version="1.0" encoding="utf-8"?>
<sst xmlns="http://schemas.openxmlformats.org/spreadsheetml/2006/main" count="773" uniqueCount="374">
  <si>
    <t xml:space="preserve">PLANI I VEPRIMIT 2026 - 2027, NË ZBATIM TË STRATEGJISË NDËRSEKTORIALE TË MENAXHIMIT TË INTEGRUAR TË KUFIRIT 2021-2027
</t>
  </si>
  <si>
    <t>I. Qëllimi i Politikës: Mbrojtja e sigurisë së brendshme dhe menaxhimi i flukseve migratore, me qëllim parandalimin e migracionit të paregullt, si dhe parandalimin dhe goditjen e krimit ndërkufitar.</t>
  </si>
  <si>
    <t>I. Programi buxhetor që kontribuon për qëllimin e politikës: Programi 03140, Policia e Shtetit; Programi 02120 "Forca e luftimit", Forca Detare-Roja Bregdetare; Programi 01150 , Drejtoria e Pergjithshme e Doganave.</t>
  </si>
  <si>
    <t>Nr.</t>
  </si>
  <si>
    <t xml:space="preserve">Titulli </t>
  </si>
  <si>
    <t xml:space="preserve">Programi buxhetor </t>
  </si>
  <si>
    <t>Institucionet përgjegjegjëse</t>
  </si>
  <si>
    <t xml:space="preserve">Afati i Zbatimit </t>
  </si>
  <si>
    <t>Kosto indikative/2026</t>
  </si>
  <si>
    <t>Kosto indikative/2027</t>
  </si>
  <si>
    <t>Kosto indikative Totale</t>
  </si>
  <si>
    <t>Burimi i Financimit</t>
  </si>
  <si>
    <t xml:space="preserve">Hendeku financiar </t>
  </si>
  <si>
    <t>Treguesit e Performancës</t>
  </si>
  <si>
    <t xml:space="preserve">Komente </t>
  </si>
  <si>
    <t xml:space="preserve">Referenca e Rezultatit me produktet e programit buxhetor  </t>
  </si>
  <si>
    <t>Institucioni përgjegjës</t>
  </si>
  <si>
    <t>Institucioni kontribues/ partnerët kontribues</t>
  </si>
  <si>
    <t>Afati Fillimit</t>
  </si>
  <si>
    <t>Afati Mbarimit</t>
  </si>
  <si>
    <t>PBA 2026-2028 (në lekë)</t>
  </si>
  <si>
    <t>Financim i Huaj (në lekë)</t>
  </si>
  <si>
    <t>Korente</t>
  </si>
  <si>
    <t>Kapitale</t>
  </si>
  <si>
    <t>Total Kosto</t>
  </si>
  <si>
    <t>Total BSH</t>
  </si>
  <si>
    <t xml:space="preserve">Emri donatorit/Titullin e projektit </t>
  </si>
  <si>
    <t>Total Financim i Huaj</t>
  </si>
  <si>
    <r>
      <t>OBJEKTIVI SPECIFIK 1: Rritja e nivelit të përputhshmërisë me standardet evropiane dhe të Shengenit, në aspektin legjislativ, administrativ dhe institucional në fushën e menaxhimit të integruar të kufijve, veçanërisht në fushën e kontrollit dhe mbikqyrje</t>
    </r>
    <r>
      <rPr>
        <b/>
        <sz val="10"/>
        <color rgb="FF000000"/>
        <rFont val="Times New Roman"/>
        <family val="1"/>
      </rPr>
      <t>s s</t>
    </r>
    <r>
      <rPr>
        <b/>
        <sz val="10"/>
        <color rgb="FF000000"/>
        <rFont val="Times New Roman"/>
        <family val="1"/>
        <charset val="1"/>
      </rPr>
      <t xml:space="preserve">ë kufirit dhe forcimi i bashkëpunimit ndëragjeci dhe bashkëpunimit ndërkombëtar.
</t>
    </r>
  </si>
  <si>
    <t>Masa 1.1</t>
  </si>
  <si>
    <t>Përafrimi  i kuadrit ligjor kombëtar me kuadrin ligjor të BE-së për menaxhimin e integruar të kufirit</t>
  </si>
  <si>
    <t>MPB/PSH</t>
  </si>
  <si>
    <t>MEPJ
MD /  FRONTEX, ICMPD, IOM, OSCE</t>
  </si>
  <si>
    <t>1.1.1</t>
  </si>
  <si>
    <t>Rishikimi dhe harmonizimi i kuadrit ligjor kombëtar në fushën e Menaxhimit të Integruar të Kufirit (MIK) me legjislacionin e Bashkimit Evropian dhe standardet ndërkombëtare, me qëllim garantimin e përputhshmërisë së plotë me acquis të BE-së.</t>
  </si>
  <si>
    <t>91604AK</t>
  </si>
  <si>
    <t>MD, MEPJ / FRONTEX, ICMPD, OSCE, IOM</t>
  </si>
  <si>
    <t>1.1.2</t>
  </si>
  <si>
    <t xml:space="preserve">Rishikimi, përditësimi dhe hartimi i akteve nënligjore zbatuese në fushën e Menaxhimit të Integruar të Kufirit, me synim sigurimin e një kuadri rregullator të unifikuar, funksional dhe në përputhje me kërkesat e legjislacionit evropian dhe praktikat më të mira të vendeve të BE-së. </t>
  </si>
  <si>
    <t>MD, MEPJ / FRONTEX, ICMPD, GIZ, OSCE</t>
  </si>
  <si>
    <t>1.1.3</t>
  </si>
  <si>
    <t>Rishikimi dhe hartimi i Procedurave Standarde të Punës në zbatim të kuadrit ligjor dhe nënligjor të rishikuar që kanë të bëjnë me menaxhimin, verifikimin, kontrollin dhe mbikëqyrjen e kufirit shtetëror.</t>
  </si>
  <si>
    <t>FRONTEX, CEPOL, ICMPD, GIZ, IOM</t>
  </si>
  <si>
    <t>Masa 1.2</t>
  </si>
  <si>
    <t>Forcimi i kapaciteteve administrative dhe institucionale për zbatimin e kuadrit të ri ligjor  të menaxhimit të integruar të kufirit.</t>
  </si>
  <si>
    <t>FRONTEX, CEPOL, GIZ, OSCE, IOM, ICMPD, UNDP</t>
  </si>
  <si>
    <t>1.2.1</t>
  </si>
  <si>
    <t>Kryerja e analizës funksionale dhe institucionale të strukturave të Policisë Kufitare dhe Migracionit, me qëllim vlerësimin e nevojave për përshtatje organizative, burime njerëzore dhe kapacitete operacionale, në përputhje me kërkesat e acquis të BE-së dhe rekomandimet e Agjencisë Evropiane të Rojës Kufitare dhe Bregdetare (Frontex).</t>
  </si>
  <si>
    <t>FRONTEX, ICMPD, GIZ</t>
  </si>
  <si>
    <t>1.2.2</t>
  </si>
  <si>
    <t>Trajnimi i personelit të strukturave kufitare për zbatimin e legjislacionit, akteve të reja nënligjore dhe të PSP-ve të  rishikuara dhe të miratuara.</t>
  </si>
  <si>
    <t>FRONTEX, CEPOL, IOM, GIZ, OSCE, ICMPD</t>
  </si>
  <si>
    <t>1.2.3</t>
  </si>
  <si>
    <t>Vendosja e mekanizmave të monitorimit, vlerësimit dhe raportimit periodik mbi zbatimin e kuadrit të rishikuar ligjor dhe operacional të Menaxhimit të Integruar të Kufirit, duke siguruar identifikimin e problematikave, marrjen e masave korrigjuese dhe përmirësimin e vazhdueshëm të kapaciteteve institucionale.</t>
  </si>
  <si>
    <t>FRONTEX, ICMPD, IOM, OSCE, UNDP</t>
  </si>
  <si>
    <t>Kosto Objektivi Specifik 1.</t>
  </si>
  <si>
    <t>OBJEKTIVI SPECIFIK 2 - Përmirësimi i Sistemit për mbikqyrjen e hapësirës detare, kontrollit kufitar dhe kërkimit-shpëtimit në det.</t>
  </si>
  <si>
    <t>Masa 2.1</t>
  </si>
  <si>
    <t xml:space="preserve">Rishikimi dhe miratimi i Planit Kombëtar të Kërkim-Shpëtimit në Republikën e Shqipërisë dhe Planit të Veprimit për zbatimin e tij, në përputhje me kërkesat kombëtare dhe konventat ndërkombëtare. </t>
  </si>
  <si>
    <t>MM</t>
  </si>
  <si>
    <t>MPB/PSH
MSHMS
MIE
MTKS</t>
  </si>
  <si>
    <t>2.1.1</t>
  </si>
  <si>
    <t>Miratimi i Planit Kombëtar të Kërkim Shpëtimit në RSH dhe Plani i Veprimit për zbatimin e tij.</t>
  </si>
  <si>
    <t>2.1.2</t>
  </si>
  <si>
    <t xml:space="preserve">Zhvillimi i aktiviteteve informuese dhe ndërgjegjësuese me subjektet publike dhe private që ushtrojnë veprimtari në hapësirën detare, lidhur me detyrimet ligjore për shpëtimin e jetës në det. </t>
  </si>
  <si>
    <t>91604AJ</t>
  </si>
  <si>
    <t>MM, AKMC, Kapitaneria e Përgjithshme e Porteve, Autoriteti Portual, MEPJ/ FRONTEX, IMO, IOM, UNHCR</t>
  </si>
  <si>
    <t>Masa 2.2</t>
  </si>
  <si>
    <t>Përmirësimi i kapaciteteve logjistike të Policisë Kufitare dhe Migracionit për mbikëqyrjen e kufirit blu.</t>
  </si>
  <si>
    <t>PSH</t>
  </si>
  <si>
    <t>MPB
ICMPD</t>
  </si>
  <si>
    <t>2.2.1</t>
  </si>
  <si>
    <t>Instalimi i një radari për përmirësimin e mbikëqyrjes dhe vëzhgimin e hapësirës detare në SPKM Hoxharë ose Zvërnec.</t>
  </si>
  <si>
    <t>Projekti i financuar nga BE (EU4SAFEALB)</t>
  </si>
  <si>
    <t>2.2.2</t>
  </si>
  <si>
    <t>Pajisja me 4 mjete lundruese 5–7 metra për mbikëqyrjen e hapësirës lumore.</t>
  </si>
  <si>
    <t>2.2.3</t>
  </si>
  <si>
    <t>Instalimi i 2 radarëve për përmirësimin e mbikëqyrjes së hapësirës liqenore (Shkodër, Ohër).</t>
  </si>
  <si>
    <t>Donacion Ambasada Gjermane, zbatues CORATEL shpk</t>
  </si>
  <si>
    <t>2.2.4</t>
  </si>
  <si>
    <t>Instalimi, konfigurimi, testimi dhe vënia në funksion e sistemit të radio ndërlidhjes në kufirin detar, duke siguruar mbulim dhe komunikim të qëndrueshem ndërmjet strukturave përgjegjëse</t>
  </si>
  <si>
    <t>MPB
ICMPD
Ambasada Gjermane</t>
  </si>
  <si>
    <t>Donacion Ambasada Gjermane</t>
  </si>
  <si>
    <t>2.2.5</t>
  </si>
  <si>
    <t>Pajisja me dy mjete lundruese e kufirit liqenor (Shkodër, Ohër).</t>
  </si>
  <si>
    <t>ICMPD</t>
  </si>
  <si>
    <t>Financuar me donatore</t>
  </si>
  <si>
    <t>2.2.6</t>
  </si>
  <si>
    <t xml:space="preserve">Pajisja dhe fuqizimi i kapaciteteve operacionale të Njësisë Policore Detare përmes kompletimit me mjete lundruese të tipit Jet-Ski dhe karela tërheqëse, me qëllim rritjen e aftësisë reaguese, patrullimit dhe ndërhyrjes në hapësirën detare. </t>
  </si>
  <si>
    <t>Masa 2.3</t>
  </si>
  <si>
    <t>Mirëmbajtja dhe përditësimi i sistemeve të vëzhgimit të hapësirës detare e liqenore (radarë, radiondërlidhje, qendra e monitorimit).</t>
  </si>
  <si>
    <t>Kosto Objektivi specifik 2</t>
  </si>
  <si>
    <t xml:space="preserve">OBJEKTIVI SPECIFIK 3: Reduktimi i vulnerabilitetit (ndjeshmërisë) në kufi duke reaguar në mënyrë më efektive me vendosjen e burimeve të disponueshme, bazuar në analizën e rrezikut të kryer dhe kërcënimit që mund të ndikojë në sigurinë kufitare, në përputhje me modelin e CIRAM të BE-së.
 </t>
  </si>
  <si>
    <t>Masa 3.1</t>
  </si>
  <si>
    <t xml:space="preserve"> Krijimi i kuadrit të përbashkët rregullator për zhvillimin e analizave të përbashkëta të riskut në përputhje me standardet CIRAM, me synim forcimin e Menaxhimit të Integruar të Kufirit, rritjen e bashkëpunimit ndërinstitucional ndërmjet Policisë së Shtetit, Administratës Doganore dhe Autoritetit Kombëtar të Ushqimit, si dhe përmirësimin e kapaciteteve përmes trajnimeve dhe aktiviteteve të përbashkëta operacionale. </t>
  </si>
  <si>
    <t>DPD
AKU / FRONTEX,  ICMPD, GIZ, OSCE</t>
  </si>
  <si>
    <t>3.1.1</t>
  </si>
  <si>
    <t>Hartimi dhe miratimi i Rregullores së Përbashkët për zhvillimin e analizave të përbashkëta të riskut sipas standardeve CIRAM, si bazë për menaxhimin dhe bashkëpunimin e integruar të kufijve ndërmjet Policisë së Shtetit, Administratës Doganore, Autoritetit Kombëtra të Ushqimit, si dhe planifikimi dhe zbatimi i trajnimeve dhe aktiviteteve të përbashkëta.</t>
  </si>
  <si>
    <t>DPD
 AKU / FRONTEX, ICMPD</t>
  </si>
  <si>
    <t>3.1.2</t>
  </si>
  <si>
    <t xml:space="preserve">Aplikimi i Modelit CIRAM sipas rregullores për analizën e riskut në të gjithë strukturat qëndrore dhe vendore për kufirin dhe Migracionin. </t>
  </si>
  <si>
    <t xml:space="preserve">DPD
AKU / FRONTEX, CEPOL, ICMPD, GIZ </t>
  </si>
  <si>
    <t>3.1.3</t>
  </si>
  <si>
    <r>
      <t>Hartimi i reko</t>
    </r>
    <r>
      <rPr>
        <sz val="10"/>
        <rFont val="Times New Roman"/>
        <family val="1"/>
      </rPr>
      <t>m</t>
    </r>
    <r>
      <rPr>
        <sz val="10"/>
        <rFont val="Times New Roman"/>
        <family val="1"/>
        <charset val="1"/>
      </rPr>
      <t>andimeve të dala nga analizat e riskut dhe ndjekja e zbatimit të tyre nga institucionet përgjegjëse.</t>
    </r>
  </si>
  <si>
    <t>DPD
AKU / FRONTEX, ICMPD, OSCE</t>
  </si>
  <si>
    <t>Masa 3.2</t>
  </si>
  <si>
    <t xml:space="preserve"> Pajisja e shërbimeve të Policisë Kufitare dhe Migracionit me automjete patrullimi dhe mjete transporti për shërbimet dhe migrantët e parregullt. </t>
  </si>
  <si>
    <t>Masa 3.3</t>
  </si>
  <si>
    <t xml:space="preserve">Pajisja e shërbimeve të kontrollit të kufirit me pajisje speciale.  </t>
  </si>
  <si>
    <t>Masa 3.4</t>
  </si>
  <si>
    <t>Organizimi dhe zhvillimi i tajnimeve, ushtrimeve dhe stervitjeve praktike me synim rritjen e kapaciteteve operacionale, permiresimin e koordinimit dhe forcimin e gatishmerise se forcave per reagim ndaj emergjencave</t>
  </si>
  <si>
    <t>MM/AKMC</t>
  </si>
  <si>
    <t>Institucionet përfituese sipas projektit/Italian Agency for Development Cooperation (AICS</t>
  </si>
  <si>
    <t>Projekti AICS (Agjencia Italiane për Bashkëpunim dhe Zhvillim)</t>
  </si>
  <si>
    <t>Kosto Objektivi specifik 3</t>
  </si>
  <si>
    <t>OBJEKTIVI SPECIFIK 4: Bashkëpunim i zgjeruar ndërinstitucional në menaxhimin e integruar të kufijve për të përmirësuar trafikun ndërkufitar, përmirësimin e sigurisë kufitare, luftën ndaj krimit ndërkufitar, mbrojtjen e jetës, shëndetit dhe pronën e njerëzve, shëndetin e kafshëve, bimësinë dhe ekosistemet përgjatë kufirit shtetëror.</t>
  </si>
  <si>
    <t>Masa 4.1</t>
  </si>
  <si>
    <t>Ngritja dhe funksionimi i Qendrës Kombëtare të Menaxhimit të Integruar të Kufirit.</t>
  </si>
  <si>
    <t>MF/DPD
 MBZHR/AKU / FRONTEX, ICMPD, GIZ</t>
  </si>
  <si>
    <t>4.1.1</t>
  </si>
  <si>
    <t>Përcaktimi i strukturës organizative, rregullave organizative dhe atyre të funksionimit të QKKMIK.</t>
  </si>
  <si>
    <t xml:space="preserve">MPB/PSH </t>
  </si>
  <si>
    <t>MD, MEPJ/ FRONTEX, ICMPD</t>
  </si>
  <si>
    <t>4.1.2</t>
  </si>
  <si>
    <t>Plotësimi me pajisje i Qendrës Kombëtare të MIK.</t>
  </si>
  <si>
    <t>4.1.3</t>
  </si>
  <si>
    <t>Hartimi i Procedurave Standarde të Veprimit (PSV) për Qendrën e Koordinimit lidhur me përdorimin, ruajtjen dhe mirëmbajtjen e mjeteve teknike.</t>
  </si>
  <si>
    <t>4.1.4</t>
  </si>
  <si>
    <t>Trajnimi i punonjësve  që operojnë në Qendrën e Koordinimit lidhur me përdorimin dhe mirëmbajtjen e pajisjeve.</t>
  </si>
  <si>
    <t>Masa 4.2</t>
  </si>
  <si>
    <t>Krijimi dhe forcimi i mekanizmave të bashkëpunimit ndërinstitucional ndërmjet Policisë së Shtetit, Shërbimit Doganor, Shërbimit Veterinar dhe Shërbimit Fitosanitar, për menaxhimin e integruar të kufirit.</t>
  </si>
  <si>
    <t>DPD
AKU</t>
  </si>
  <si>
    <t>4.2.1</t>
  </si>
  <si>
    <t>Hartimi i Rregullores së Bashkëpunimit ndërmjet Policisë së Shtetit, Shërbimit Doganor, Shërbimit Veterinar dhe Shërbimit Fitosanitar, për menaxhimin e integruar të kufirit.</t>
  </si>
  <si>
    <t>4.2.2</t>
  </si>
  <si>
    <t>Zhvillimi i takimeve koordinuese periodike ndërinstitucionale në zbatim të Rregullores së Bashkëpunimit.</t>
  </si>
  <si>
    <t>Masa 4.3</t>
  </si>
  <si>
    <t>Studimi i nevojave, miratimi dhe implementimi i planeve vjetore të trajnimeve të përbashkëta të personelit të agjencive të zbatimit të ligjit që operojnë në kufi.</t>
  </si>
  <si>
    <t>DPD/AKU</t>
  </si>
  <si>
    <t>4.3.1</t>
  </si>
  <si>
    <t>Studimi i nevojave për trajnime të personelit të agjencive të zbatimit të ligjit që operojnë në kufi.</t>
  </si>
  <si>
    <t>4.3.2</t>
  </si>
  <si>
    <t>Përgatitja dhe miratimi i planit të përbashkët të trajnimeve.</t>
  </si>
  <si>
    <t>4.3.3</t>
  </si>
  <si>
    <t>Forcimi i bashkëpunimit ndërinstitucional përmes trajnimeve të përbashkëta të personelit të agjencive ligjzbatuese që operojnë në kufi, me qëllim rritjen e sigurisë kufitare.</t>
  </si>
  <si>
    <t>PSH/AS</t>
  </si>
  <si>
    <t>4.3.4</t>
  </si>
  <si>
    <t>Rritja e kapaciteteve  për operacionet e kërkim- shpëtimit në det, përmes trajnimeve dhe simulimeve të përbashkëta operacionale</t>
  </si>
  <si>
    <t>MM / FD-RB</t>
  </si>
  <si>
    <t xml:space="preserve"> QNOD 
MPB/PSH MF/DPD</t>
  </si>
  <si>
    <t>4.3.5</t>
  </si>
  <si>
    <t>Zhvillimi i stërvitjes “REDONI GODITËS” për zbatimin e masave të ligjshmërisë dhe forcimin e kapaciteteve operacionale ndërinstitucionale.</t>
  </si>
  <si>
    <t xml:space="preserve"> QNOD, 
MPB/PSH
 MF/DPD</t>
  </si>
  <si>
    <t>4.3.6</t>
  </si>
  <si>
    <t>Zhvillimi i stërvitjes “REDONI SHPËTUES” për forcimin e kapaciteteve në fushën e kërkim-shpëtimit.</t>
  </si>
  <si>
    <t xml:space="preserve"> QNOD
MPB /PSH MF/DPD</t>
  </si>
  <si>
    <t>4.3.7</t>
  </si>
  <si>
    <t>Zhvillimi i stërvitjes “REDONI BLU” për forcimin e kapaciteteve në fushën e antindotjes.</t>
  </si>
  <si>
    <t xml:space="preserve"> QNOD</t>
  </si>
  <si>
    <t>Masa 4.4</t>
  </si>
  <si>
    <t>Rivlerësimi dhe përshtatja e Mekanizmit Koordinues me strukturën aktuale institucionale të Ministrisë së Shëndetësisë dhe Mirëqënies Sociale, institucioneve të linjës dhe atyre të varësisë, me synim përmirësimin e bashkërendimit ndërinstitucional.</t>
  </si>
  <si>
    <t>MSHMS/ISHP</t>
  </si>
  <si>
    <t>4.4.1</t>
  </si>
  <si>
    <t xml:space="preserve">Mbajtja e takimeve periodike të anëtarëve të Mekanizmit Koordinues. </t>
  </si>
  <si>
    <t>4.4.2</t>
  </si>
  <si>
    <t xml:space="preserve">Zhvillimi i sesioneve informuese të strukturave përgjegjëse që operojnë në kufi  në drejtim të parandalimit dhe përgjigjes ndaj kërcënimeve serioze ndërkufitare dhe ruajtjes së sigurisë shëndetësore dhe asaj ndërkufitare të vendit. </t>
  </si>
  <si>
    <t>Masa 4.5</t>
  </si>
  <si>
    <t xml:space="preserve">Përmirësimi komunikimit ndërinstitucional për të siguruar parandalimin dhe përgjigjen në kohë ndaj kërcënimeve serioze shëndetësore ndërkufitare dhe për të ruajtur sigurinë shëndetësore të vendit. </t>
  </si>
  <si>
    <t>4.5.1</t>
  </si>
  <si>
    <t>Hartimi i Protokollit të Komunikimit Ndërinstitucional nga grupi i punës i ngritur për këtë qëllim.</t>
  </si>
  <si>
    <t>4.5.2</t>
  </si>
  <si>
    <t xml:space="preserve">Përgatitja e mesazheve të komunikimit dhe mjeteve të komunikimit të përbashkët të strukturave përkatese shëndetësore dhe ndërkufitare. </t>
  </si>
  <si>
    <t>ISHP</t>
  </si>
  <si>
    <t>4.5.3</t>
  </si>
  <si>
    <t>Zhvillimi i një programi të vazhduar trajnimesh për strukturat kufitare mbi teknikat dhe mënyrën e komunikimit të rrezikut për të informuar dhe menaxhuar shqetësimet e lidhura me kërcënimet serioze të shëndetit publik.</t>
  </si>
  <si>
    <t>Masa 4.6</t>
  </si>
  <si>
    <t xml:space="preserve"> Përforcimimi i kapaciteteve të shëndetit publik dhe strukturave të tjera shëndetësore dhe kufitare  për të parandaluar dhe përgjigjur kërcënimeve serioze shëndetësore ndërkufitare dhe për të ruajtur sigurinë shëndetësore të vendit në përputhje me kuadrin rregullator në fuqi si dhe aktet ndërkombëtare në këtë fushë.</t>
  </si>
  <si>
    <t>4.6.1</t>
  </si>
  <si>
    <t>Përgatitja e Udhëzuesit të Hetimit dhe Menaxhimit të ngjarjeve jo të zakonshme shëndetësore dhe shpërthimeve epidemike ndërkufitare.</t>
  </si>
  <si>
    <t>4.6.2</t>
  </si>
  <si>
    <t xml:space="preserve">Testimi i Udhëzuesit të Hetimit dhe Menaxhimit të Ngjarjeve.    </t>
  </si>
  <si>
    <t>4.6.3</t>
  </si>
  <si>
    <t>Informimi i strukturave përkatëse ndërkufitare mbi përditësimin e listës së sëmundjeve sipas vendeve përkatëse, që kërkojnë vaksinim të detyrueshëm dhe nga mund të udhëtojnë udhëtarët, si dhe rregullat për identifikimin e çertifikatës ndërkombëtare të vaksinimit.</t>
  </si>
  <si>
    <t>4.6.4</t>
  </si>
  <si>
    <t xml:space="preserve">Vlerësim i kapaciteteve për të perballuar ngjarje me rendesi të shëndetit publik në pikat e kalimit kufitar.   </t>
  </si>
  <si>
    <t>4.6.5</t>
  </si>
  <si>
    <t>Prezantimi i gjetjeve të vlerësimit të jashtëm të IHR për pikat e kalimit kufitar dhe diskutimi i veprimeve për të përmbushur boshllëqet.</t>
  </si>
  <si>
    <t>Masa 4.7</t>
  </si>
  <si>
    <t>Trajnime të personelit të agjencive që ushtrojnë veprimtarinë e tyre në PKK lidhur me gjurmimin dhe metodat e identifikimit të pasurive kulturore.</t>
  </si>
  <si>
    <t>91202AB</t>
  </si>
  <si>
    <t xml:space="preserve"> IKRKT</t>
  </si>
  <si>
    <t>MTKS
 MPB/PSH 
 MF/DPD</t>
  </si>
  <si>
    <t>Kostoja – Objektivi specifik 4</t>
  </si>
  <si>
    <t xml:space="preserve">OBJEKTIVI SPECIFIK 5: Forcimi i bashkëpunimit ndërkombëtar, veçanërisht me vendet fqinje, institucionet e BE-së dhe Agjencinë Europiane të Rojes Kufitare dhe Bregdetare (FRONTEX)  për çështjet e kufijve, parandalimin e migracionit të paligjshëm, krimin ndërkufitar dhe ripranimin e personave me qëndrim të parregullt.
</t>
  </si>
  <si>
    <t>Masa 5.1</t>
  </si>
  <si>
    <t>Zhvillimi  i operacionit të Përbashkët me FRONTEX në zbatim të Marrëveshjes së re Statusore.</t>
  </si>
  <si>
    <t>MPB, FRONTEX</t>
  </si>
  <si>
    <t>5.1.1</t>
  </si>
  <si>
    <t>Pjesëmarrja e punonjësve të policisë kufitare dhe migracionit në operacionet detare dhe tokësore  në bashkëpunim me FRONTEX</t>
  </si>
  <si>
    <t>5.1.2</t>
  </si>
  <si>
    <t>Zhvillimi i trajnimeve të koordinuara nga FRONTEX për rritjen e nivelit të përgjegjësisë të shërbimeve në kufi për respektimin e të drejtave të njeriut në përputhje me konventat përkatëse</t>
  </si>
  <si>
    <t>5.1.3</t>
  </si>
  <si>
    <t>Certifikimi i trajnerëve për operacionet e linjës së dytë dhe pilotimi i kursit përkatës për punonjësit e policisë të caktuar në pika kufitare të përzgjedhura.</t>
  </si>
  <si>
    <t>MPB, ICMPD</t>
  </si>
  <si>
    <t>Masa 5.2</t>
  </si>
  <si>
    <t>Sigurimi i pjesëmarrjes së Forcës Detare/Rojës Bregdetare si anëtare me të drejta të plota dhe pjesë e Sekretariatit Organizativ të Forumit të Funksioneve të Rojës Bregdetare të Mesdheut (MCGFF), në bashkëpunim me EMSA, EFCA, FRONTEX dhe DG MARE të Bashkimit Evropian.</t>
  </si>
  <si>
    <t>FD/RB</t>
  </si>
  <si>
    <t>5.2.1</t>
  </si>
  <si>
    <t>Pjesëmarrja aktive e Forcës Detare/Rojës Bregdetare në aktivitetet dhe strukturat e MCGFF, përfshirë Sekretariatin Organizativ.</t>
  </si>
  <si>
    <t>Masa 5.3</t>
  </si>
  <si>
    <t>Pjesëmarrja e  Drejtorisë së Përgjithshme të Doganave në Operacionet Ndërkombëtare të organizuara në kuadër të zbatimit të ligjit, organizuar nga Organizata Boterore e Doganave.</t>
  </si>
  <si>
    <t>DPD</t>
  </si>
  <si>
    <t>MF</t>
  </si>
  <si>
    <t>Masa 5.4</t>
  </si>
  <si>
    <t>Zhvillimi i patrullimeve të përbashkëta kufitare dhe operacioneve me policitë kufitare të vendeve fqinje, në zbatim të Marrëveshjeve e Protokolleve për bashkëpunimin ndërkufitar operacional për forcimin e sigurisë kufitare.</t>
  </si>
  <si>
    <t>Masa 5.5</t>
  </si>
  <si>
    <t>Vendosja e komunikimit të sigurt nëpërmjet kanalit të komunikimit SIENA, të Qendrave të Përbashkëta për Bashkëpunimin, nëpërmjet së cilës synohet forcimi i bashkëpunimit ndërkufitar me vendet fqinje në zbatim të Marrëveshjeve e Protokolleve për shkëmbimin e informacionit me policinë kufitare të vendeve fqinje.</t>
  </si>
  <si>
    <t>MPB</t>
  </si>
  <si>
    <t>Masa 5.6</t>
  </si>
  <si>
    <t>Shkëmbimi i oficerëve të kontaktit dhe pjesëmarrja në rrjetet rajonale të bashkëpunimit policor kufitar (PCC SEE, MARRI).</t>
  </si>
  <si>
    <t>MEPJ / PCC SEE, MARRI, FRONTEX, CEPOL</t>
  </si>
  <si>
    <t>Kosto Objektivi specifik 5</t>
  </si>
  <si>
    <t xml:space="preserve">OBJEKTIVI SPECIFIK 6: Përmirësimi i sistemit të ripranimit (kthimit dhe pranimit) të shtetasve të huaj dhe vendas në përputhje me marrëveshjet e lidhura dhe në bashkëpunim me misionet diplomatike dhe konsullore.
</t>
  </si>
  <si>
    <t>Masa 6.1</t>
  </si>
  <si>
    <t xml:space="preserve">Ndjekja e kërkesave dhe vijimi i negociatave drejt nënshkrimit të marrëveshjeve të ripranimit. </t>
  </si>
  <si>
    <t>MEPJ / FRONTEX, ICMPD</t>
  </si>
  <si>
    <t>Masa 6.2</t>
  </si>
  <si>
    <t>Përmirësimi i infrastrukturës dhe kushteve të trajtimit dhe akomodimit të migrantëve në Qendrën e Mbyllur për të Huajt në Karreç.</t>
  </si>
  <si>
    <t>MPB / FRONTEX, UNHCR, OSCE</t>
  </si>
  <si>
    <t>Donacion BE/ICMPD</t>
  </si>
  <si>
    <t>Masa 6.3</t>
  </si>
  <si>
    <t>Forcimi i kapaciteteve institucionale për realizimin e kthimeve dhe mundësimin e burimeve njerëzore/logjistike dhe trainimin e specializuar për drejtues eskorte dhe eskorta, nëpërmjet së cilës synohet sigurimi i bazës materiale/logjistike adekuate dhe fillimi i fluturimeve nacionale dhe të përbashkëta të kthimeve në kuadrin e implementimit të marrëveshjeve të ripranimit.</t>
  </si>
  <si>
    <t>MPB / IOM</t>
  </si>
  <si>
    <t>Kosto Objektivi specifik 6</t>
  </si>
  <si>
    <t>Kosto totale Qëllimi i Politikës I (objektiva specifike 1+2+3+4+5+6)</t>
  </si>
  <si>
    <t>II. Qëllimi i Politikës: LEHTËSIMI I QARKULLIMIT LEGJITIM TË SHTETASVE DHE MALLRAVE</t>
  </si>
  <si>
    <t>II. Programi buxhetor që kontribuon për qëllimin e politikës: Programi 03140 Policia e Shtetit</t>
  </si>
  <si>
    <t>Institucioni kontribues</t>
  </si>
  <si>
    <t xml:space="preserve">OBJEKTIVI SPECIFIK 1: Modernizimi i infrastrukturës, sistemeve digjitale dhe kapaciteteve të kontrollit në kufi për lehtësimin dhe përshpejtimin e qarkullimit legjitim të shtetasve dhe mallrave, duke garantuar kontrolle efektive dhe të sigurta.
</t>
  </si>
  <si>
    <t>Përmirësimi i Pikave të Kalimit Kufitar.</t>
  </si>
  <si>
    <t>Vënia në funksion e Pikës së Përbashkët të Kalimit Kufitar Zogaj.</t>
  </si>
  <si>
    <t>Ndertimi i infrastrukturës per ngritjen dhe funksionimit te pikës së përbashkët Shën Nikolla - Pulaj.</t>
  </si>
  <si>
    <t>Rehabilitimi i Degës së Doganës Bllatë.</t>
  </si>
  <si>
    <t>Sigurimi i aksesit në TIMS në Pikat e Kalimit Kufitar dhe në Stacionet e PKM të cilave aktualisht nuk ju ofrohet sinjali nëpërmjet TIMS.</t>
  </si>
  <si>
    <t>AKSHI, AKEP / /IOM, ICMPD, GIZ, FRONTEX</t>
  </si>
  <si>
    <t>Masa 1.3</t>
  </si>
  <si>
    <t>Përmirësimi dhe modernizimi i sistemit doganor ASYCUDA përmes zbatimit të ASYCUDA Neë Generation dhe përafrimit me Kodin Doganor të BE-së (UCC), duke përfshirë zhvillimin e AES, NES dhe funksionaliteteve për AN, PN dhe TS.</t>
  </si>
  <si>
    <t>Masa 1.4</t>
  </si>
  <si>
    <t>Përmirësimi i kapaciteteve të kontrollit doganor përmes pajisjes së DPD-së me mjete transporti dhe pajisje bashkëkohore kontrolli.</t>
  </si>
  <si>
    <t>1.4.1</t>
  </si>
  <si>
    <t>1.4.2</t>
  </si>
  <si>
    <t>Sigurimi dhe instalimi i pajisjeve të skanimit të bagazheve për kontrollin doganor.</t>
  </si>
  <si>
    <t>OBJEKTIVI SPECIFIK 2: Negocimi dhe nënshkrimi i marrëveshjeve për ngritjen e Pikave të Përbashkëta të Kalimit Kufitar dhe Doganor</t>
  </si>
  <si>
    <t>Nënshkrimi i protokolleve në zbatim të marrëveshjes për ngritjen e Pikave të Përbashkëta të Kalimit Kufitar dhe kryerjen e kontrolleve të përbashkëta kufitare dhe doganore me Malin e Zi.</t>
  </si>
  <si>
    <t xml:space="preserve">MPB/PSH; </t>
  </si>
  <si>
    <t>MEPJ</t>
  </si>
  <si>
    <t>Nënshkrimi i Protokollit për Pikën e Përbashkët Zogaj.</t>
  </si>
  <si>
    <t>Nënshkrimi i protokollit për Pikën e Përbashkët Shën Nikolla - Pulaj.</t>
  </si>
  <si>
    <t>Vijimi i negociatave për ngritjen e Pikave të Përbashkëta të Kalimit Kufitar dhe kryerjen e kontrolleve të përbashkëta kufitare dhe doganore me Maqedoninë e Veriut</t>
  </si>
  <si>
    <t>Finalizimi i protokolleve teknike me Maqedoninë e Veriut për funksionimin e Pikave të Përbashkëta të Kalimit Kufitar dhe realizimin e kontrolleve të përbashkëta kufitare dhe doganore.</t>
  </si>
  <si>
    <t>Miratimi i marrëveshjes së  re "Për  krijimin dhe funksionimin e Qendrës së Bashkëpunimit policor dhe doganor" me Maqedoninë e Veriut.</t>
  </si>
  <si>
    <t xml:space="preserve">MB/PSH; </t>
  </si>
  <si>
    <t xml:space="preserve">OBJEKTIVI SPECIFIK 3: Alokimi i burimeve të nevojshme njerëzore në Pikat e Kalimit të Kufitar në përputhje me fluksin e qarkullimit ndërkufitar.
 </t>
  </si>
  <si>
    <t xml:space="preserve"> Rritja dhe forcimi i kapaciteteve njerëzore të Policisë së Kufirit dhe Migracionit.</t>
  </si>
  <si>
    <t>Plotësimi i vendeve vakante në strukturat vendore të policisë kufitare dhe migracionit, në bazë të vlerësimit të nevojave dhe analizave të riskut.</t>
  </si>
  <si>
    <t>Ndryshime strukturore ne funksion te hapjes se pikave te reja, në zbatim të marrëveshjeve të nënshkruara me shtetet fqinje.</t>
  </si>
  <si>
    <t xml:space="preserve"> Hapja dhe funksionalizimi i pikave të reja të kalimit kufitar.</t>
  </si>
  <si>
    <t>3.2.1</t>
  </si>
  <si>
    <t>Hapja dhe vënia në funksion e Pikës së Kalimit Kufitar Orikum.</t>
  </si>
  <si>
    <t>3.2.2</t>
  </si>
  <si>
    <t>Hapja dhe vënia në funksion e Pikës së Kalimit Kufitar Porto-Romano.</t>
  </si>
  <si>
    <t xml:space="preserve">OBJEKTIVI SPECIFIK 4: Forcimi i kapaciteteve logjistike për zbulimin e dokumenteve të falsifikuara të udhëtimit.
 </t>
  </si>
  <si>
    <t>Pajisja e Pikave të Kalimit Kufitar me pajisje speciale për ekzaminimin e dokumenteve të udhëtimit, sipas nevojës dhe analizës së riskut.</t>
  </si>
  <si>
    <t xml:space="preserve"> Sigurimi i aksesit në bankën e të dhënave të dokumenteve të udhëtimit PRADO</t>
  </si>
  <si>
    <t>Kosto Objektivi specifik 4</t>
  </si>
  <si>
    <t xml:space="preserve">OBJEKTIVI SPECIFIK 5: Forcimi i kapaciteteve profesionale të punonjësve të Policisë Kufitare dhe Migracionit për ekzaminimin dhe identifikimin e dokumenteve të falsifikuara në Pikat e Kalimit Kufitar.
 </t>
  </si>
  <si>
    <t xml:space="preserve"> Zhvillimi i trajnimeve të avancuara për sigurinë e dokumenteve të udhëtimit, për punonjësit e policisë së vijës së dytë të kontrollit kufitar.</t>
  </si>
  <si>
    <t>Shkëmbimi i eksperiencës në fushën e sigurisë së dokumenteve të udhëtimit në nivel bilateral dhe në kuadër të operacioneve të koordinuara nga Agjencia Europiane e Rojes Kufitare dhe Bregdetare.</t>
  </si>
  <si>
    <t>Përgatitja dhe shkëmbimi në strukturat vendore të materialeve analitike, të rasteve të evidentuara të falsifikimit të dokumenteve të udhëtimit.</t>
  </si>
  <si>
    <t>Kosto totale Qëllimi i Politikës II (objektiva specifike 1.+2+3+4+5)</t>
  </si>
  <si>
    <t>III. Qëllimi i Politikës: Respektimi i plotë e i të drejtave themelore, përfshirë trajtimin e çdo individi me respekt të plotë për dinjitetin dhe mundësimin e qasjes në mbrojtjen ndërkombëtare të atyre që kanë nevojë.</t>
  </si>
  <si>
    <t>III. Programi buxhetor që kontribuon për qëllimin e politikës: Programi 03140 Policia e Shtetit.</t>
  </si>
  <si>
    <t xml:space="preserve">OBJEKTIVI SPECIFIK 1: Përmirësimi i nivelit të respektimit, mbrojtjes dhe promovimit të të drejtave themelore, sjelljes profesionale të oficerëve të kontrollit kufitar, si dhe aftësive të tyre profesionale për përdorim më efikas të pajisjeve teknike, trajnimit dhe zhvillimit profesional
</t>
  </si>
  <si>
    <t>Rishikimi i procedurave për përzgjedhjen e shtetasve të huaj imigrantë të parregullt që hyjnë në vendin tonë në mënyrë të paligjshme nëpërmjet kufirit.</t>
  </si>
  <si>
    <t>MSHMS
IOM
UNHCR
EUAA</t>
  </si>
  <si>
    <t>Zhvillimi i trajnimeve të vazhdueshme të rojeve kufitare për procedurat standarte të përzgjedhjes dhe referimit të të huajve të parregullt.</t>
  </si>
  <si>
    <t xml:space="preserve">
FRONTEX
IOM
</t>
  </si>
  <si>
    <t>Trajnim i vazhdueshëm i rojeve kufitare për grumbullimin dhe përdorimin e të dhënave personale.</t>
  </si>
  <si>
    <t>KDIMDP
FRONTEX
IOM</t>
  </si>
  <si>
    <t>Zhvillimi i trajnimeve të vazhdueshme për trajtimin e shtetasve të huaj në territorin e Republikës së Shqipërisë, në përputhje me legjislacionin për të huajt.</t>
  </si>
  <si>
    <t>IOM
UNHCR
EUAA</t>
  </si>
  <si>
    <t>Masa 1.5</t>
  </si>
  <si>
    <t>Trajnime të stafit doganor lidhur me përdorimin e paisjeve të kontrollit jo invaziv.</t>
  </si>
  <si>
    <t>OBJEKTIVI SPECIFIK 2: Kontrolli i cilësisë në zbatimin e ligjit për menaxhimin e kufijve, sjellja e policëve dhe doganierëve të përfshirë në kontrollin kufitar dhe doganor të kryhet në përputhje aktet ligjore dhe nënligjore dhe me standardet e BE-së.</t>
  </si>
  <si>
    <t>Rishikimi dhe miratimi i procedurave standarde të punës për zhvillimin e kontrollit të cilësisë në zbatimin e ligjit për menaxhimin e integruar të kufirit.</t>
  </si>
  <si>
    <t>Hartimi dhe zhvillimi i planeve të inspektimit të strukturave vendore për kufirin dhe migracionin.</t>
  </si>
  <si>
    <t>Zhvillimi i inspektimeve ad-hoc për probleme që mund të ndeshen apo në ndjekje të ankesave të shtetasve, për aktivitetin e strukturave të kufirit dhe migracionit.</t>
  </si>
  <si>
    <t>Masa 2.4</t>
  </si>
  <si>
    <t>Rishikimi i procedurave standarde të punës në përputhje me rregulloret e brendshme dhe standardet e BE-së.</t>
  </si>
  <si>
    <t>Masa 2.5</t>
  </si>
  <si>
    <t>Miratimi i Planit të Integritetit të Drejtorisë së Përgjithshme të Doganave 2026-2028.</t>
  </si>
  <si>
    <t xml:space="preserve">OBJEKTIVI SPECIFIK 3: Sigurimi i qasjes në mbrojtjen ndërkombëtare të atyre që kanë nevojë.
 </t>
  </si>
  <si>
    <t>Rishikimi i procedurave për përzgjedhjen e shtetasve të huaj që kërkojnë mbrojtje ndërkombëtare në RSH.</t>
  </si>
  <si>
    <t>Trajnimi i rojave kufitare për procedurat e reja për përzgjedhjen e shtetasve të huaj që kërkojnë mbrojtje ndërkombëtare.</t>
  </si>
  <si>
    <t>Kosto totale Qëllimi i Politikës III (objektiva specifike 1+2+3)</t>
  </si>
  <si>
    <t xml:space="preserve">Total Cost of the Action Plan = QP I + QP II + QP III </t>
  </si>
  <si>
    <t>Qëllimi i Politikës I: MBROJTJA E SIGURISË SË BRENDSHME DHE MENAXHIMI I FLUKSEVE MIGRATORE, ME QËLLIM PARANDALIMIN E MIGRACIONIT TË PARREGULLT, SI DHE PARANDALIMIN DHE GODITJEN E KRIMIT NDËRKUFITAR</t>
  </si>
  <si>
    <t xml:space="preserve">Objektivat Specifikë </t>
  </si>
  <si>
    <t>Kosto indikative totale</t>
  </si>
  <si>
    <t>Burimi i financimit</t>
  </si>
  <si>
    <t>Hendeku financiar
2026-2027
(në Lekë)</t>
  </si>
  <si>
    <t>Kosto totale ne EUR
(kursi kembimit: 1 EUR = 96.2 ALL)</t>
  </si>
  <si>
    <t>Afati i fillimit</t>
  </si>
  <si>
    <t>Afati  i mbarimit</t>
  </si>
  <si>
    <t>PBA 2026-2028</t>
  </si>
  <si>
    <t>Financim i huaj</t>
  </si>
  <si>
    <t>Total FH</t>
  </si>
  <si>
    <t xml:space="preserve">OBJEKTIVI SPECIFIK 1: Rritja e nivelit të përputhshmërisë me standardet evropiane dhe të shengenit, në aspektin legjislativ, administrativ dhe institucional në fushën e menaxhimit të integruar të kufijve, veçanërisht në fushën e kontrollit dhe mbikqyrjes së kufirit dhe forcimi i bashkëpunimit ndëragjeci dhe bashkëpunimit ndërkombëtar.
</t>
  </si>
  <si>
    <t xml:space="preserve">MB                                    MFE                                 DPD
MM  </t>
  </si>
  <si>
    <t>MB                              PSH                     MM / FD-RB</t>
  </si>
  <si>
    <t>MM                                     FD-RB
QNOD
MB / DPPSH
MFE/DPD
MIE/Drejtoria e Përgjithshme Detare
DONATORË</t>
  </si>
  <si>
    <t xml:space="preserve">OBJEKTIVI SPECIFIK 3: Reduktimi i vulnerabilitetit (ndjeshmërisë) në kufi duke reaguar në mënyrë më efektive me vendosjen e 
burimeve të disponueshme, bazuar në analizën e rrezikut të kryer dhe kërcënimit që mund të ndikojë në 
sigurinë kufitare, në përputhje me modelin e CIRAM të BE-së.
 </t>
  </si>
  <si>
    <t>MB
MBZHR/AKU
MFE/DPD</t>
  </si>
  <si>
    <t xml:space="preserve">MFE/DPD           MB/PSH           MASR                   MK/IKRKT
</t>
  </si>
  <si>
    <t>MB/PSH             MFE/DPD
MBZHR/AKU     ASCAP</t>
  </si>
  <si>
    <t>MB/PSH                DPD</t>
  </si>
  <si>
    <t>MFE/DPD
MEPJ                MB</t>
  </si>
  <si>
    <t xml:space="preserve">OBJEKTIVI SPECIFIK 6: Përmirësimi i sistemit të ripranimit (kthimit dhe pranimit) të shtetasve të huaj dhe vendas në përputhje me marrëveshjet e lidhura dhe në bashkëpunim me misionet diplomatike dhe konsullore
</t>
  </si>
  <si>
    <t>MB/PSH</t>
  </si>
  <si>
    <t>MEPJ             MSHMS</t>
  </si>
  <si>
    <t>Kosto totale Qëllimi i Politikës I 
(objektiva specifike 1+2+3+4+5+6)</t>
  </si>
  <si>
    <t>Qëllimi i Politikës II: LEHTËSIMI I QARKULLIMIT LEGJITIM TË SHTETASVE DHE MALLRAVE</t>
  </si>
  <si>
    <t xml:space="preserve">OBJEKTIVI SPECIFIK 1: Përmirësimi i infrastrukturës në Pikat e Kalimit Kufitar me qëllim krijimin e kushteve që sigurojnë kalim të lehtësuar dhe të sigurt në shtetasve dhe mallrave.
</t>
  </si>
  <si>
    <t>DPD                   PSH</t>
  </si>
  <si>
    <t>MFE/DPD
MB / PSH</t>
  </si>
  <si>
    <t>OBJEKTIVI SPECIFIK 2: Negocimi dhe nënshkrimi i marrëveshjeve për ngritjen e Pikave të Përbashkëta të Kalimit Kufitar dhe Doganor.</t>
  </si>
  <si>
    <t>MFE/DPD
MEPJ</t>
  </si>
  <si>
    <t>MB</t>
  </si>
  <si>
    <t xml:space="preserve">OBJEKTIVI SPECIFIK 5: Forcimi i kapaciteteve profesionale të rojeve kufitare që shërbejnë në Pikat e Kalimit Kufitare për identifikimin e dokumenteve të udhëtimit.
 </t>
  </si>
  <si>
    <t>Kosto totale Qëllimi i Politikës II 
(objektiva specifike 1+2+3+4+5 )</t>
  </si>
  <si>
    <t>Qëllimi i Politikës III: RESPEKTIMI I PLOTË I TË DREJTAVE THEMELORE, PËRFSHIRË TRAJTIMIN E ÇDO INDIVIDI ME RESPEKT TË PLOTË PËR DINJITETIN DHE MUNDËSIMIN E QASJES NË MBROJTJEN NDËRKOMBËTARE TË ATYRE QË KANË NEVOJË</t>
  </si>
  <si>
    <t xml:space="preserve">Objektivat Specifik </t>
  </si>
  <si>
    <t>Objektivi specifik 1: Përmirësimi i nivelit të respektimit, mbrojtjes dhe promovimit të të drejtave themelore, sjelljes profesionale të oficerëve të kontrollit kufitar, si dhe aftësive të tyre profesionale për përdorim më efikas të pajisjeve teknike, trajnimit dhe zhvillimit profesional.</t>
  </si>
  <si>
    <t>Objektivi specifik 2: Kontrolli i cilësisë në zbatimin e ligjit për menaxhimin e kufijve dhe sjellja e policëve dhe doganierëve të përfshirë në kontrollin kufitar dhe doganor të kryhet në përputhje aktet ligjore dhe nënligjore dhe me standardet e BE-së.</t>
  </si>
  <si>
    <t>Objektivi specifik 3: Sigurimi i qasjes në mbrojtjen ndërkombëtare atyre që kanë nevojë.</t>
  </si>
  <si>
    <t>Kosto totale Qëllimi i Politikës III 
(objektiva specifike 1+2+3 )</t>
  </si>
  <si>
    <t>Kosto totale e PV</t>
  </si>
  <si>
    <t>Kosto Korente</t>
  </si>
  <si>
    <t>Kosto Kapitale</t>
  </si>
  <si>
    <t>Totali</t>
  </si>
  <si>
    <t>Qëllimi i Politikës I</t>
  </si>
  <si>
    <t>Qëllimi i Politikës II</t>
  </si>
  <si>
    <t xml:space="preserve">Financim i huaj </t>
  </si>
  <si>
    <t>Qëllimi i Politikës III</t>
  </si>
  <si>
    <t>Hendek financiar 2026-2027</t>
  </si>
  <si>
    <t xml:space="preserve">Kosto Korente </t>
  </si>
  <si>
    <t>Kosto kapitale</t>
  </si>
  <si>
    <t>Total kosto</t>
  </si>
  <si>
    <t>Kostoja financiare e SMIK (në Lek)</t>
  </si>
  <si>
    <t>Qëllimi i Politikës</t>
  </si>
  <si>
    <t>Tipologjia e kostove</t>
  </si>
  <si>
    <t>Kosto totale</t>
  </si>
  <si>
    <t>Kostot e Planifikuara</t>
  </si>
  <si>
    <t>Kosto e planifikuar ne</t>
  </si>
  <si>
    <t>Hendeku financiar</t>
  </si>
  <si>
    <t>2026-2027</t>
  </si>
  <si>
    <t>Buxheti</t>
  </si>
  <si>
    <t xml:space="preserve"> Donatoret</t>
  </si>
  <si>
    <t>QP1: MBROJTJA E SIGURISË SË BRENDSHME DHE MENAXHIMI I FLUKSEVE MIGRATORE, ME QËLLIM PARANDALIMIN E MIGRACIONIT TË PARREGULLT, SI DHE PARANDALIMIN DHE GODITJEN E KRIMIT NDËRKUFITAR.</t>
  </si>
  <si>
    <t>QP2: LEHTËSIMI I QARKULLIMIT LEGAL TË SHTETASVE DHE MALLRAVE.</t>
  </si>
  <si>
    <t>QP3: RESPEKTIMI I PLOTË I TË DREJTAVE THEMELORE, PËRFSHIRË TRAJTIMIN E ÇDO INDIVIDI ME RESPEKT TË PLOTË PËR DINJITETIN DHE MUNDËSIMIN E QASJES NË MBROJTJEN NDËRKOMBËTARE TË ATYRE QË KANË NEVOJË.</t>
  </si>
  <si>
    <t>TOTALI [Leke]</t>
  </si>
  <si>
    <t>TOTALI [Euro]</t>
  </si>
  <si>
    <t>1 euro = 96.2 Lekë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</si>
</sst>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_(* \(#,##0.00\);_(* \-??_);_(@_)"/>
    <numFmt numFmtId="165" formatCode="_-* #,##0.00_-;\-* #,##0.00_-;_-* \-??_-;_-@_-"/>
    <numFmt numFmtId="166" formatCode="_(* #,##0_);_(* \(#,##0\);_(* \-??_);_(@_)"/>
    <numFmt numFmtId="167" formatCode="_-* #,##0.00_-;\-* #,##0.00_-;_-* &quot;-&quot;??_-;_-@_-"/>
  </numFmts>
  <fonts count="47" x14ac:knownFonts="1">
    <font>
      <sz val="11"/>
      <color theme="1"/>
      <name val="Calibri"/>
      <family val="2"/>
      <charset val="1"/>
    </font>
    <font>
      <sz val="11"/>
      <color theme="1"/>
      <name val="Calibri"/>
      <family val="2"/>
      <scheme val="minor"/>
    </font>
    <font>
      <sz val="10"/>
      <name val="Arial"/>
      <family val="2"/>
      <charset val="1"/>
    </font>
    <font>
      <sz val="12"/>
      <color theme="1"/>
      <name val="Calibri"/>
      <family val="2"/>
      <charset val="1"/>
    </font>
    <font>
      <sz val="10"/>
      <name val="Arial"/>
      <family val="2"/>
      <charset val="238"/>
    </font>
    <font>
      <sz val="10"/>
      <color theme="1"/>
      <name val="Times New Roman"/>
      <family val="1"/>
      <charset val="1"/>
    </font>
    <font>
      <b/>
      <sz val="10"/>
      <color theme="1"/>
      <name val="Times New Roman"/>
      <family val="1"/>
      <charset val="1"/>
    </font>
    <font>
      <b/>
      <sz val="10"/>
      <color rgb="FF000000"/>
      <name val="Times New Roman"/>
      <family val="1"/>
      <charset val="1"/>
    </font>
    <font>
      <b/>
      <sz val="10"/>
      <name val="Times New Roman"/>
      <family val="1"/>
      <charset val="1"/>
    </font>
    <font>
      <b/>
      <sz val="10"/>
      <name val="Times New Roman"/>
      <family val="1"/>
    </font>
    <font>
      <sz val="10"/>
      <color rgb="FF000000"/>
      <name val="Times New Roman"/>
      <family val="1"/>
      <charset val="1"/>
    </font>
    <font>
      <sz val="10"/>
      <name val="Times New Roman"/>
      <family val="1"/>
      <charset val="1"/>
    </font>
    <font>
      <sz val="10"/>
      <name val="Times New Roman"/>
      <family val="1"/>
    </font>
    <font>
      <b/>
      <sz val="10"/>
      <color rgb="FFFF0000"/>
      <name val="Times New Roman"/>
      <family val="1"/>
      <charset val="1"/>
    </font>
    <font>
      <b/>
      <sz val="11"/>
      <color rgb="FF000000"/>
      <name val="Calibri"/>
      <family val="2"/>
      <charset val="1"/>
    </font>
    <font>
      <b/>
      <sz val="11"/>
      <color theme="1"/>
      <name val="Calibri"/>
      <family val="2"/>
      <charset val="1"/>
    </font>
    <font>
      <b/>
      <sz val="11"/>
      <color theme="1"/>
      <name val="Arial"/>
      <family val="2"/>
      <charset val="1"/>
    </font>
    <font>
      <b/>
      <sz val="9"/>
      <color rgb="FFFFFFFF"/>
      <name val="Arial"/>
      <family val="2"/>
      <charset val="1"/>
    </font>
    <font>
      <b/>
      <sz val="8"/>
      <color rgb="FF000000"/>
      <name val="Arial"/>
      <family val="2"/>
      <charset val="1"/>
    </font>
    <font>
      <sz val="9"/>
      <color rgb="FF000000"/>
      <name val="Arial"/>
      <family val="2"/>
      <charset val="1"/>
    </font>
    <font>
      <b/>
      <i/>
      <sz val="9"/>
      <color rgb="FF000000"/>
      <name val="Arial"/>
      <family val="2"/>
      <charset val="1"/>
    </font>
    <font>
      <sz val="9"/>
      <color theme="1"/>
      <name val="Arial"/>
      <family val="2"/>
      <charset val="1"/>
    </font>
    <font>
      <b/>
      <sz val="11"/>
      <color rgb="FFFF0000"/>
      <name val="Calibri"/>
      <family val="2"/>
      <charset val="1"/>
    </font>
    <font>
      <b/>
      <sz val="9"/>
      <color rgb="FF000000"/>
      <name val="Arial"/>
      <family val="2"/>
      <charset val="1"/>
    </font>
    <font>
      <b/>
      <sz val="9"/>
      <color theme="1"/>
      <name val="Arial"/>
      <family val="2"/>
      <charset val="1"/>
    </font>
    <font>
      <b/>
      <i/>
      <sz val="9"/>
      <color rgb="FFFF0000"/>
      <name val="Arial"/>
      <family val="2"/>
      <charset val="1"/>
    </font>
    <font>
      <sz val="11"/>
      <color theme="1"/>
      <name val="Calibri"/>
      <family val="2"/>
      <charset val="1"/>
    </font>
    <font>
      <sz val="10"/>
      <color rgb="FF000000"/>
      <name val="Times New Roman"/>
      <family val="1"/>
    </font>
    <font>
      <sz val="10"/>
      <color theme="1"/>
      <name val="Times New Roman"/>
      <family val="1"/>
    </font>
    <font>
      <b/>
      <sz val="10"/>
      <color rgb="FF000000"/>
      <name val="Times New Roman"/>
      <family val="1"/>
    </font>
    <font>
      <b/>
      <sz val="10"/>
      <color theme="1"/>
      <name val="Times New Roman"/>
      <family val="1"/>
    </font>
    <font>
      <sz val="10"/>
      <name val="Arial"/>
      <family val="2"/>
    </font>
    <font>
      <sz val="12"/>
      <color theme="1"/>
      <name val="Calibri"/>
      <family val="2"/>
      <scheme val="minor"/>
    </font>
    <font>
      <b/>
      <sz val="10"/>
      <color theme="1"/>
      <name val="Calibri"/>
      <family val="2"/>
      <charset val="1"/>
    </font>
    <font>
      <sz val="9"/>
      <color rgb="FF000000"/>
      <name val="Times New Roman"/>
      <family val="1"/>
    </font>
    <font>
      <sz val="9"/>
      <name val="Times New Roman"/>
      <family val="1"/>
    </font>
    <font>
      <sz val="8"/>
      <name val="Calibri"/>
      <family val="2"/>
      <charset val="1"/>
    </font>
    <font>
      <b/>
      <sz val="8"/>
      <color rgb="FF000000"/>
      <name val="Arial"/>
      <family val="2"/>
    </font>
    <font>
      <b/>
      <sz val="9"/>
      <color rgb="FFFFFFFF"/>
      <name val="Arial"/>
      <family val="2"/>
    </font>
    <font>
      <sz val="9"/>
      <color rgb="FF000000"/>
      <name val="Arial"/>
      <family val="2"/>
    </font>
    <font>
      <sz val="9"/>
      <color theme="1"/>
      <name val="Arial"/>
      <family val="2"/>
    </font>
    <font>
      <b/>
      <sz val="9"/>
      <color rgb="FF000000"/>
      <name val="Arial"/>
      <family val="2"/>
    </font>
    <font>
      <b/>
      <sz val="11"/>
      <color rgb="FF0070C0"/>
      <name val="Calibri"/>
      <family val="2"/>
      <charset val="1"/>
    </font>
    <font>
      <b/>
      <sz val="11"/>
      <color rgb="FF000000"/>
      <name val="Times New Roman"/>
      <family val="1"/>
      <charset val="1"/>
    </font>
    <font>
      <sz val="11"/>
      <color rgb="FF000000"/>
      <name val="Times New Roman"/>
      <family val="1"/>
      <charset val="1"/>
    </font>
    <font>
      <sz val="11"/>
      <color theme="0"/>
      <name val="Times New Roman"/>
      <family val="1"/>
      <charset val="1"/>
    </font>
    <font>
      <b/>
      <sz val="11"/>
      <color theme="1"/>
      <name val="Calibri"/>
      <family val="2"/>
    </font>
  </fonts>
  <fills count="21">
    <fill>
      <patternFill patternType="none"/>
    </fill>
    <fill>
      <patternFill patternType="gray125"/>
    </fill>
    <fill>
      <patternFill patternType="solid">
        <fgColor theme="0" tint="-4.9989318521683403E-2"/>
        <bgColor rgb="FFDEEBF7"/>
      </patternFill>
    </fill>
    <fill>
      <patternFill patternType="solid">
        <fgColor theme="5" tint="0.59987182226020086"/>
        <bgColor rgb="FFFBE5D6"/>
      </patternFill>
    </fill>
    <fill>
      <patternFill patternType="solid">
        <fgColor theme="5" tint="0.79989013336588644"/>
        <bgColor rgb="FFFFF2CC"/>
      </patternFill>
    </fill>
    <fill>
      <patternFill patternType="solid">
        <fgColor theme="0"/>
        <bgColor rgb="FFF2F2F2"/>
      </patternFill>
    </fill>
    <fill>
      <patternFill patternType="solid">
        <fgColor theme="4" tint="0.79989013336588644"/>
        <bgColor rgb="FFD9E2F3"/>
      </patternFill>
    </fill>
    <fill>
      <patternFill patternType="solid">
        <fgColor theme="0" tint="-0.14999847407452621"/>
        <bgColor rgb="FFD9E2F3"/>
      </patternFill>
    </fill>
    <fill>
      <patternFill patternType="solid">
        <fgColor theme="0" tint="-0.249977111117893"/>
        <bgColor rgb="FFBDD7EE"/>
      </patternFill>
    </fill>
    <fill>
      <patternFill patternType="solid">
        <fgColor theme="9" tint="0.39988402966399123"/>
        <bgColor rgb="FF92D050"/>
      </patternFill>
    </fill>
    <fill>
      <patternFill patternType="solid">
        <fgColor rgb="FF92D050"/>
        <bgColor rgb="FFA9D18E"/>
      </patternFill>
    </fill>
    <fill>
      <patternFill patternType="solid">
        <fgColor rgb="FFFFFF00"/>
        <bgColor rgb="FFFFFF00"/>
      </patternFill>
    </fill>
    <fill>
      <patternFill patternType="solid">
        <fgColor theme="4" tint="0.59987182226020086"/>
        <bgColor rgb="FFD9D9D9"/>
      </patternFill>
    </fill>
    <fill>
      <patternFill patternType="solid">
        <fgColor theme="9"/>
        <bgColor rgb="FF92D050"/>
      </patternFill>
    </fill>
    <fill>
      <patternFill patternType="solid">
        <fgColor theme="8"/>
        <bgColor rgb="FF5B9BD5"/>
      </patternFill>
    </fill>
    <fill>
      <patternFill patternType="solid">
        <fgColor theme="5"/>
        <bgColor rgb="FFFF8080"/>
      </patternFill>
    </fill>
    <fill>
      <patternFill patternType="solid">
        <fgColor rgb="FFD9E2F3"/>
        <bgColor rgb="FFDEEBF7"/>
      </patternFill>
    </fill>
    <fill>
      <patternFill patternType="solid">
        <fgColor theme="4" tint="0.79998168889431442"/>
        <bgColor rgb="FFD9E2F3"/>
      </patternFill>
    </fill>
    <fill>
      <patternFill patternType="solid">
        <fgColor theme="0"/>
        <bgColor indexed="64"/>
      </patternFill>
    </fill>
    <fill>
      <patternFill patternType="solid">
        <fgColor rgb="FF4472C4"/>
        <bgColor indexed="64"/>
      </patternFill>
    </fill>
    <fill>
      <patternFill patternType="solid">
        <fgColor rgb="FFD9E2F3"/>
        <bgColor indexed="64"/>
      </patternFill>
    </fill>
  </fills>
  <borders count="50">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medium">
        <color auto="1"/>
      </left>
      <right style="medium">
        <color auto="1"/>
      </right>
      <top style="medium">
        <color auto="1"/>
      </top>
      <bottom style="thin">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rgb="FF4472C4"/>
      </bottom>
      <diagonal/>
    </border>
    <border>
      <left/>
      <right/>
      <top style="medium">
        <color auto="1"/>
      </top>
      <bottom style="medium">
        <color rgb="FF4472C4"/>
      </bottom>
      <diagonal/>
    </border>
    <border>
      <left/>
      <right/>
      <top style="medium">
        <color auto="1"/>
      </top>
      <bottom/>
      <diagonal/>
    </border>
    <border>
      <left/>
      <right style="medium">
        <color auto="1"/>
      </right>
      <top style="medium">
        <color auto="1"/>
      </top>
      <bottom/>
      <diagonal/>
    </border>
    <border>
      <left/>
      <right/>
      <top/>
      <bottom style="medium">
        <color rgb="FF4472C4"/>
      </bottom>
      <diagonal/>
    </border>
    <border>
      <left/>
      <right style="medium">
        <color auto="1"/>
      </right>
      <top/>
      <bottom style="medium">
        <color rgb="FF4472C4"/>
      </bottom>
      <diagonal/>
    </border>
    <border>
      <left style="medium">
        <color auto="1"/>
      </left>
      <right style="medium">
        <color rgb="FF8EAADB"/>
      </right>
      <top style="medium">
        <color rgb="FF4472C4"/>
      </top>
      <bottom style="medium">
        <color rgb="FF8EAADB"/>
      </bottom>
      <diagonal/>
    </border>
    <border>
      <left/>
      <right style="medium">
        <color rgb="FF8EAADB"/>
      </right>
      <top/>
      <bottom style="medium">
        <color rgb="FF8EAADB"/>
      </bottom>
      <diagonal/>
    </border>
    <border>
      <left style="medium">
        <color rgb="FF8EAADB"/>
      </left>
      <right style="medium">
        <color auto="1"/>
      </right>
      <top style="medium">
        <color rgb="FF4472C4"/>
      </top>
      <bottom style="medium">
        <color rgb="FF8EAADB"/>
      </bottom>
      <diagonal/>
    </border>
    <border>
      <left style="medium">
        <color auto="1"/>
      </left>
      <right style="medium">
        <color rgb="FF8EAADB"/>
      </right>
      <top style="medium">
        <color rgb="FF8EAADB"/>
      </top>
      <bottom style="medium">
        <color rgb="FF8EAADB"/>
      </bottom>
      <diagonal/>
    </border>
    <border>
      <left style="medium">
        <color auto="1"/>
      </left>
      <right style="medium">
        <color rgb="FF8EAADB"/>
      </right>
      <top/>
      <bottom style="medium">
        <color rgb="FF8EAADB"/>
      </bottom>
      <diagonal/>
    </border>
    <border>
      <left style="medium">
        <color auto="1"/>
      </left>
      <right style="medium">
        <color rgb="FF8EAADB"/>
      </right>
      <top/>
      <bottom/>
      <diagonal/>
    </border>
    <border>
      <left style="medium">
        <color rgb="FF8EAADB"/>
      </left>
      <right style="medium">
        <color rgb="FF8EAADB"/>
      </right>
      <top style="medium">
        <color rgb="FF8EAADB"/>
      </top>
      <bottom style="medium">
        <color auto="1"/>
      </bottom>
      <diagonal/>
    </border>
    <border>
      <left style="medium">
        <color auto="1"/>
      </left>
      <right style="medium">
        <color rgb="FF8EAADB"/>
      </right>
      <top/>
      <bottom style="medium">
        <color auto="1"/>
      </bottom>
      <diagonal/>
    </border>
    <border>
      <left style="medium">
        <color auto="1"/>
      </left>
      <right style="medium">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style="thin">
        <color auto="1"/>
      </bottom>
      <diagonal/>
    </border>
    <border>
      <left/>
      <right style="thin">
        <color auto="1"/>
      </right>
      <top style="medium">
        <color indexed="64"/>
      </top>
      <bottom style="medium">
        <color indexed="64"/>
      </bottom>
      <diagonal/>
    </border>
    <border>
      <left/>
      <right style="thin">
        <color auto="1"/>
      </right>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thin">
        <color auto="1"/>
      </left>
      <right style="thin">
        <color auto="1"/>
      </right>
      <top style="thin">
        <color rgb="FF000000"/>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22">
    <xf numFmtId="0" fontId="0" fillId="0" borderId="0"/>
    <xf numFmtId="164" fontId="2" fillId="0" borderId="0"/>
    <xf numFmtId="165" fontId="26" fillId="0" borderId="0"/>
    <xf numFmtId="0" fontId="2" fillId="0" borderId="0"/>
    <xf numFmtId="0" fontId="2" fillId="0" borderId="0"/>
    <xf numFmtId="0" fontId="2" fillId="0" borderId="0"/>
    <xf numFmtId="0" fontId="26" fillId="0" borderId="0"/>
    <xf numFmtId="0" fontId="3" fillId="0" borderId="0"/>
    <xf numFmtId="0" fontId="4" fillId="0" borderId="0"/>
    <xf numFmtId="0" fontId="2" fillId="0" borderId="0"/>
    <xf numFmtId="0" fontId="1" fillId="0" borderId="0"/>
    <xf numFmtId="43" fontId="1" fillId="0" borderId="0" applyFont="0" applyFill="0" applyBorder="0" applyAlignment="0" applyProtection="0"/>
    <xf numFmtId="43" fontId="31" fillId="0" borderId="0" applyFont="0" applyFill="0" applyBorder="0" applyAlignment="0" applyProtection="0"/>
    <xf numFmtId="167" fontId="1" fillId="0" borderId="0" applyFont="0" applyFill="0" applyBorder="0" applyAlignment="0" applyProtection="0"/>
    <xf numFmtId="0" fontId="31" fillId="0" borderId="0"/>
    <xf numFmtId="0" fontId="31" fillId="0" borderId="0"/>
    <xf numFmtId="0" fontId="31" fillId="0" borderId="0"/>
    <xf numFmtId="0" fontId="1" fillId="0" borderId="0"/>
    <xf numFmtId="0" fontId="32" fillId="0" borderId="0"/>
    <xf numFmtId="0" fontId="31" fillId="0" borderId="0"/>
    <xf numFmtId="9" fontId="1" fillId="0" borderId="0" applyFont="0" applyFill="0" applyBorder="0" applyAlignment="0" applyProtection="0"/>
    <xf numFmtId="43" fontId="26" fillId="0" borderId="0" applyFont="0" applyFill="0" applyBorder="0" applyAlignment="0" applyProtection="0"/>
  </cellStyleXfs>
  <cellXfs count="280">
    <xf numFmtId="0" fontId="0" fillId="0" borderId="0" xfId="0"/>
    <xf numFmtId="3"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xf numFmtId="0" fontId="6" fillId="0" borderId="0" xfId="0" applyFont="1" applyAlignment="1">
      <alignment horizontal="center"/>
    </xf>
    <xf numFmtId="0" fontId="5" fillId="0" borderId="0" xfId="0" applyFont="1" applyAlignment="1">
      <alignment horizontal="center" vertical="center"/>
    </xf>
    <xf numFmtId="3" fontId="5" fillId="0" borderId="0" xfId="0" applyNumberFormat="1" applyFont="1" applyAlignment="1">
      <alignment horizontal="center" vertical="center"/>
    </xf>
    <xf numFmtId="0" fontId="6" fillId="0" borderId="0" xfId="0" applyFont="1"/>
    <xf numFmtId="0" fontId="6" fillId="0" borderId="0" xfId="0" applyFont="1" applyAlignment="1">
      <alignment horizontal="center" vertical="center"/>
    </xf>
    <xf numFmtId="0" fontId="5" fillId="5" borderId="0" xfId="0" applyFont="1" applyFill="1"/>
    <xf numFmtId="0" fontId="7" fillId="6" borderId="2" xfId="0" applyFont="1" applyFill="1" applyBorder="1" applyAlignment="1">
      <alignment horizontal="center" vertical="center" wrapText="1"/>
    </xf>
    <xf numFmtId="0" fontId="10" fillId="6" borderId="2" xfId="0" applyFont="1" applyFill="1" applyBorder="1" applyAlignment="1">
      <alignment horizontal="center" vertical="center" wrapText="1"/>
    </xf>
    <xf numFmtId="3" fontId="10" fillId="6"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5" fillId="5" borderId="2" xfId="0" applyFont="1" applyFill="1" applyBorder="1" applyAlignment="1">
      <alignment horizontal="center" vertical="center" wrapText="1"/>
    </xf>
    <xf numFmtId="3" fontId="10" fillId="5" borderId="2" xfId="0" applyNumberFormat="1" applyFont="1" applyFill="1" applyBorder="1" applyAlignment="1">
      <alignment horizontal="center" vertical="center" wrapText="1"/>
    </xf>
    <xf numFmtId="0" fontId="11" fillId="0" borderId="2" xfId="0" applyFont="1" applyBorder="1" applyAlignment="1">
      <alignment horizontal="left" vertical="center" wrapText="1"/>
    </xf>
    <xf numFmtId="0" fontId="12" fillId="5" borderId="2" xfId="0" applyFont="1" applyFill="1" applyBorder="1" applyAlignment="1">
      <alignment horizontal="center" vertical="center" wrapText="1"/>
    </xf>
    <xf numFmtId="3" fontId="12" fillId="5" borderId="2" xfId="0" applyNumberFormat="1" applyFont="1" applyFill="1" applyBorder="1" applyAlignment="1">
      <alignment horizontal="right" vertical="center"/>
    </xf>
    <xf numFmtId="3" fontId="12" fillId="5" borderId="2" xfId="0" applyNumberFormat="1" applyFont="1" applyFill="1" applyBorder="1" applyAlignment="1">
      <alignment horizontal="center" vertical="center" wrapText="1"/>
    </xf>
    <xf numFmtId="0" fontId="12" fillId="0" borderId="2" xfId="0" applyFont="1" applyBorder="1" applyAlignment="1">
      <alignment vertical="center" wrapText="1"/>
    </xf>
    <xf numFmtId="0" fontId="5" fillId="0" borderId="2" xfId="0" applyFont="1" applyBorder="1" applyAlignment="1">
      <alignment wrapText="1"/>
    </xf>
    <xf numFmtId="0" fontId="5" fillId="0" borderId="2" xfId="0" applyFont="1" applyBorder="1" applyAlignment="1">
      <alignment vertical="center" wrapText="1"/>
    </xf>
    <xf numFmtId="0" fontId="12" fillId="0" borderId="2" xfId="0" applyFont="1" applyBorder="1" applyAlignment="1">
      <alignment horizontal="center" vertical="center" wrapText="1"/>
    </xf>
    <xf numFmtId="3" fontId="12" fillId="0" borderId="2" xfId="0" applyNumberFormat="1" applyFont="1" applyBorder="1" applyAlignment="1">
      <alignment horizontal="right" vertical="center"/>
    </xf>
    <xf numFmtId="0" fontId="6" fillId="5" borderId="0" xfId="0" applyFont="1" applyFill="1"/>
    <xf numFmtId="0" fontId="7" fillId="5" borderId="2" xfId="0" applyFont="1" applyFill="1" applyBorder="1" applyAlignment="1">
      <alignment horizontal="center" vertical="center" wrapText="1"/>
    </xf>
    <xf numFmtId="0" fontId="9" fillId="7" borderId="2" xfId="0" applyFont="1" applyFill="1" applyBorder="1" applyAlignment="1">
      <alignment horizontal="left" vertical="center" wrapText="1"/>
    </xf>
    <xf numFmtId="0" fontId="7" fillId="7" borderId="2" xfId="0" applyFont="1" applyFill="1" applyBorder="1" applyAlignment="1">
      <alignment horizontal="center" vertical="center" wrapText="1"/>
    </xf>
    <xf numFmtId="3" fontId="13" fillId="8" borderId="2" xfId="0" applyNumberFormat="1" applyFont="1" applyFill="1" applyBorder="1" applyAlignment="1">
      <alignment horizontal="center" vertical="center" wrapText="1"/>
    </xf>
    <xf numFmtId="0" fontId="7" fillId="6" borderId="2" xfId="0" applyFont="1" applyFill="1" applyBorder="1" applyAlignment="1">
      <alignment horizontal="left" vertical="center" wrapText="1"/>
    </xf>
    <xf numFmtId="0" fontId="10" fillId="5" borderId="2" xfId="0" applyFont="1" applyFill="1" applyBorder="1" applyAlignment="1">
      <alignment horizontal="center" vertical="center" wrapText="1"/>
    </xf>
    <xf numFmtId="0" fontId="7" fillId="0" borderId="0" xfId="0" applyFont="1" applyAlignment="1">
      <alignment vertical="center" wrapText="1"/>
    </xf>
    <xf numFmtId="0" fontId="6" fillId="5" borderId="2" xfId="0" applyFont="1" applyFill="1" applyBorder="1" applyAlignment="1">
      <alignment horizontal="center" vertical="center" wrapText="1"/>
    </xf>
    <xf numFmtId="3" fontId="7" fillId="5" borderId="2" xfId="0" applyNumberFormat="1" applyFont="1" applyFill="1" applyBorder="1" applyAlignment="1">
      <alignment horizontal="center" vertical="center" wrapText="1"/>
    </xf>
    <xf numFmtId="0" fontId="6" fillId="0" borderId="2" xfId="0" applyFont="1" applyBorder="1" applyAlignment="1">
      <alignment vertical="center" wrapText="1"/>
    </xf>
    <xf numFmtId="3" fontId="13" fillId="7" borderId="2"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7" fillId="6" borderId="2" xfId="0" applyFont="1" applyFill="1" applyBorder="1" applyAlignment="1">
      <alignment vertical="center" wrapText="1"/>
    </xf>
    <xf numFmtId="0" fontId="10" fillId="0" borderId="2" xfId="0" applyFont="1" applyBorder="1" applyAlignment="1">
      <alignment horizontal="center" vertical="center" wrapText="1"/>
    </xf>
    <xf numFmtId="3" fontId="12" fillId="0" borderId="2"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9" fillId="0" borderId="2" xfId="0" applyFont="1" applyBorder="1" applyAlignment="1">
      <alignment vertical="center" wrapText="1"/>
    </xf>
    <xf numFmtId="0" fontId="11" fillId="0" borderId="2" xfId="0" applyFont="1" applyBorder="1" applyAlignment="1">
      <alignment horizontal="center" vertical="center" wrapText="1"/>
    </xf>
    <xf numFmtId="166" fontId="13" fillId="7" borderId="2" xfId="0" applyNumberFormat="1" applyFont="1" applyFill="1" applyBorder="1" applyAlignment="1">
      <alignment horizontal="center" vertical="center" wrapText="1"/>
    </xf>
    <xf numFmtId="0" fontId="13" fillId="7" borderId="2" xfId="0" applyFont="1" applyFill="1" applyBorder="1" applyAlignment="1">
      <alignment horizontal="left" vertical="center" wrapText="1"/>
    </xf>
    <xf numFmtId="0" fontId="6" fillId="7" borderId="2"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7" fillId="6" borderId="2" xfId="0" applyFont="1" applyFill="1" applyBorder="1" applyAlignment="1">
      <alignment horizontal="left" vertical="top" wrapText="1"/>
    </xf>
    <xf numFmtId="0" fontId="11" fillId="0" borderId="2" xfId="0" applyFont="1" applyBorder="1" applyAlignment="1">
      <alignment vertical="center" wrapText="1"/>
    </xf>
    <xf numFmtId="0" fontId="7" fillId="6" borderId="2" xfId="0" applyFont="1" applyFill="1" applyBorder="1" applyAlignment="1">
      <alignment vertical="top" wrapText="1"/>
    </xf>
    <xf numFmtId="0" fontId="10" fillId="6" borderId="2" xfId="0" applyFont="1" applyFill="1" applyBorder="1" applyAlignment="1">
      <alignment vertical="center" wrapText="1"/>
    </xf>
    <xf numFmtId="0" fontId="13" fillId="9" borderId="2" xfId="0" applyFont="1" applyFill="1" applyBorder="1" applyAlignment="1">
      <alignment vertical="center"/>
    </xf>
    <xf numFmtId="0" fontId="5" fillId="9" borderId="2" xfId="0" applyFont="1" applyFill="1" applyBorder="1" applyAlignment="1">
      <alignment horizontal="center" vertical="center"/>
    </xf>
    <xf numFmtId="3" fontId="13" fillId="9" borderId="2" xfId="0" applyNumberFormat="1" applyFont="1" applyFill="1" applyBorder="1" applyAlignment="1">
      <alignment horizontal="center" vertical="center"/>
    </xf>
    <xf numFmtId="3" fontId="0" fillId="0" borderId="0" xfId="0" applyNumberFormat="1"/>
    <xf numFmtId="3" fontId="15" fillId="0" borderId="14" xfId="0" applyNumberFormat="1" applyFont="1" applyBorder="1" applyAlignment="1">
      <alignment horizontal="center" vertical="center"/>
    </xf>
    <xf numFmtId="0" fontId="14" fillId="0" borderId="15" xfId="0" applyFont="1" applyBorder="1" applyAlignment="1">
      <alignment vertical="center" wrapText="1"/>
    </xf>
    <xf numFmtId="0" fontId="17" fillId="14" borderId="21" xfId="0" applyFont="1" applyFill="1" applyBorder="1" applyAlignment="1">
      <alignment horizontal="center" vertical="center" wrapText="1"/>
    </xf>
    <xf numFmtId="0" fontId="17" fillId="14" borderId="22" xfId="0" applyFont="1" applyFill="1" applyBorder="1" applyAlignment="1">
      <alignment horizontal="center" vertical="center" wrapText="1"/>
    </xf>
    <xf numFmtId="0" fontId="17" fillId="14" borderId="0" xfId="0" applyFont="1" applyFill="1" applyAlignment="1">
      <alignment horizontal="center" vertical="center" wrapText="1"/>
    </xf>
    <xf numFmtId="0" fontId="17" fillId="14" borderId="4" xfId="0" applyFont="1" applyFill="1" applyBorder="1" applyAlignment="1">
      <alignment horizontal="center" vertical="center" wrapText="1"/>
    </xf>
    <xf numFmtId="0" fontId="0" fillId="14" borderId="23" xfId="0" applyFill="1" applyBorder="1" applyAlignment="1">
      <alignment vertical="center" wrapText="1"/>
    </xf>
    <xf numFmtId="0" fontId="17" fillId="14" borderId="23" xfId="0" applyFont="1" applyFill="1" applyBorder="1" applyAlignment="1">
      <alignment horizontal="center" vertical="center" wrapText="1"/>
    </xf>
    <xf numFmtId="0" fontId="0" fillId="14" borderId="24" xfId="0" applyFill="1" applyBorder="1" applyAlignment="1">
      <alignment vertical="center" wrapText="1"/>
    </xf>
    <xf numFmtId="0" fontId="19" fillId="16" borderId="26" xfId="0" applyFont="1" applyFill="1" applyBorder="1" applyAlignment="1">
      <alignment horizontal="center" vertical="center" wrapText="1"/>
    </xf>
    <xf numFmtId="3" fontId="19" fillId="16" borderId="26" xfId="0" applyNumberFormat="1" applyFont="1" applyFill="1" applyBorder="1" applyAlignment="1">
      <alignment horizontal="center" vertical="center" wrapText="1"/>
    </xf>
    <xf numFmtId="0" fontId="21" fillId="0" borderId="26" xfId="0" applyFont="1" applyBorder="1" applyAlignment="1">
      <alignment horizontal="center" vertical="center" wrapText="1"/>
    </xf>
    <xf numFmtId="3" fontId="21" fillId="0" borderId="26" xfId="0" applyNumberFormat="1" applyFont="1" applyBorder="1" applyAlignment="1">
      <alignment horizontal="center" vertical="center" wrapText="1"/>
    </xf>
    <xf numFmtId="3" fontId="22" fillId="0" borderId="0" xfId="0" applyNumberFormat="1" applyFont="1" applyAlignment="1">
      <alignment horizontal="center" vertical="center"/>
    </xf>
    <xf numFmtId="0" fontId="23" fillId="16" borderId="29" xfId="0" applyFont="1" applyFill="1" applyBorder="1" applyAlignment="1">
      <alignment horizontal="center" vertical="center" wrapText="1"/>
    </xf>
    <xf numFmtId="0" fontId="24" fillId="16" borderId="26" xfId="0" applyFont="1" applyFill="1" applyBorder="1" applyAlignment="1">
      <alignment horizontal="center" vertical="center" wrapText="1"/>
    </xf>
    <xf numFmtId="3" fontId="23" fillId="16" borderId="26" xfId="0" applyNumberFormat="1" applyFont="1" applyFill="1" applyBorder="1" applyAlignment="1">
      <alignment horizontal="center" vertical="center" wrapText="1"/>
    </xf>
    <xf numFmtId="0" fontId="24" fillId="0" borderId="30" xfId="0" applyFont="1" applyBorder="1" applyAlignment="1">
      <alignment horizontal="center" vertical="center" wrapText="1"/>
    </xf>
    <xf numFmtId="0" fontId="25" fillId="0" borderId="32" xfId="0" applyFont="1" applyBorder="1" applyAlignment="1">
      <alignment horizontal="center" vertical="center" wrapText="1"/>
    </xf>
    <xf numFmtId="166" fontId="0" fillId="0" borderId="0" xfId="0" applyNumberFormat="1"/>
    <xf numFmtId="0" fontId="5" fillId="0" borderId="2" xfId="0" applyFont="1" applyBorder="1"/>
    <xf numFmtId="0" fontId="6" fillId="5" borderId="2" xfId="0" applyFont="1" applyFill="1" applyBorder="1"/>
    <xf numFmtId="0" fontId="5" fillId="5" borderId="2" xfId="0" applyFont="1" applyFill="1" applyBorder="1"/>
    <xf numFmtId="0" fontId="6" fillId="0" borderId="2" xfId="0" applyFont="1" applyBorder="1"/>
    <xf numFmtId="3" fontId="7" fillId="0" borderId="34" xfId="0" applyNumberFormat="1" applyFont="1" applyBorder="1" applyAlignment="1">
      <alignment horizontal="center" vertical="center" wrapText="1"/>
    </xf>
    <xf numFmtId="3" fontId="7" fillId="0" borderId="37" xfId="0" applyNumberFormat="1" applyFont="1" applyBorder="1" applyAlignment="1">
      <alignment horizontal="center" vertical="center" wrapText="1"/>
    </xf>
    <xf numFmtId="0" fontId="5" fillId="5" borderId="34" xfId="0" applyFont="1" applyFill="1" applyBorder="1"/>
    <xf numFmtId="0" fontId="7" fillId="0" borderId="38" xfId="0" applyFont="1" applyBorder="1" applyAlignment="1">
      <alignment horizontal="center" vertical="center" wrapText="1"/>
    </xf>
    <xf numFmtId="0" fontId="7" fillId="6" borderId="34" xfId="0" applyFont="1" applyFill="1" applyBorder="1" applyAlignment="1">
      <alignment horizontal="center" vertical="center" wrapText="1"/>
    </xf>
    <xf numFmtId="0" fontId="7" fillId="6" borderId="3" xfId="0" applyFont="1" applyFill="1" applyBorder="1" applyAlignment="1">
      <alignment vertical="top" wrapText="1"/>
    </xf>
    <xf numFmtId="0" fontId="9"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8" fillId="0" borderId="2" xfId="0" applyFont="1" applyBorder="1" applyAlignment="1">
      <alignment vertical="center" wrapText="1"/>
    </xf>
    <xf numFmtId="0" fontId="28" fillId="5" borderId="2" xfId="0" applyFont="1" applyFill="1" applyBorder="1" applyAlignment="1">
      <alignment wrapText="1"/>
    </xf>
    <xf numFmtId="0" fontId="5" fillId="5" borderId="2" xfId="0" applyFont="1" applyFill="1" applyBorder="1" applyAlignment="1">
      <alignment wrapText="1"/>
    </xf>
    <xf numFmtId="0" fontId="27" fillId="5" borderId="2"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12" fillId="0" borderId="2" xfId="0" applyFont="1" applyBorder="1" applyAlignment="1">
      <alignment horizontal="left" vertical="center" wrapText="1"/>
    </xf>
    <xf numFmtId="0" fontId="7" fillId="0" borderId="2" xfId="0" applyFont="1" applyBorder="1" applyAlignment="1">
      <alignment horizontal="center" vertical="center"/>
    </xf>
    <xf numFmtId="3" fontId="5"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0" fontId="12" fillId="0" borderId="41" xfId="0" applyFont="1" applyBorder="1" applyAlignment="1">
      <alignment horizontal="center" vertical="center" wrapText="1"/>
    </xf>
    <xf numFmtId="0" fontId="9" fillId="5" borderId="2" xfId="0" applyFont="1" applyFill="1" applyBorder="1" applyAlignment="1">
      <alignment horizontal="center" vertical="center" wrapText="1"/>
    </xf>
    <xf numFmtId="0" fontId="29" fillId="0" borderId="2" xfId="0" applyFont="1" applyBorder="1" applyAlignment="1">
      <alignment horizontal="center" vertical="center" wrapText="1"/>
    </xf>
    <xf numFmtId="0" fontId="30" fillId="0" borderId="2" xfId="0" applyFont="1" applyBorder="1" applyAlignment="1">
      <alignment vertical="center" wrapText="1"/>
    </xf>
    <xf numFmtId="0" fontId="5" fillId="5" borderId="2" xfId="0" applyFont="1" applyFill="1" applyBorder="1" applyAlignment="1">
      <alignment vertical="center" wrapText="1"/>
    </xf>
    <xf numFmtId="0" fontId="5" fillId="5" borderId="37" xfId="0" applyFont="1" applyFill="1" applyBorder="1"/>
    <xf numFmtId="0" fontId="28" fillId="5" borderId="2" xfId="0" applyFont="1" applyFill="1" applyBorder="1" applyAlignment="1">
      <alignment horizontal="center" vertical="center" wrapText="1"/>
    </xf>
    <xf numFmtId="0" fontId="28" fillId="0" borderId="2" xfId="0" applyFont="1" applyBorder="1" applyAlignment="1">
      <alignment horizontal="center" vertical="center" wrapText="1"/>
    </xf>
    <xf numFmtId="3" fontId="12" fillId="0" borderId="2" xfId="0" applyNumberFormat="1" applyFont="1" applyBorder="1" applyAlignment="1">
      <alignment horizontal="center" vertical="center"/>
    </xf>
    <xf numFmtId="3" fontId="12" fillId="5" borderId="2" xfId="0" applyNumberFormat="1" applyFont="1" applyFill="1" applyBorder="1" applyAlignment="1">
      <alignment horizontal="center" vertical="center"/>
    </xf>
    <xf numFmtId="3" fontId="9" fillId="7" borderId="2" xfId="0" applyNumberFormat="1" applyFont="1" applyFill="1" applyBorder="1" applyAlignment="1">
      <alignment horizontal="center" vertical="center"/>
    </xf>
    <xf numFmtId="0" fontId="7" fillId="0" borderId="2" xfId="0" applyFont="1" applyBorder="1" applyAlignment="1">
      <alignment vertical="center"/>
    </xf>
    <xf numFmtId="0" fontId="7" fillId="0" borderId="2" xfId="0" applyFont="1" applyBorder="1" applyAlignment="1">
      <alignment vertical="center" wrapText="1"/>
    </xf>
    <xf numFmtId="0" fontId="27" fillId="7" borderId="2" xfId="0" applyFont="1" applyFill="1" applyBorder="1" applyAlignment="1">
      <alignment horizontal="center" vertical="center" wrapText="1"/>
    </xf>
    <xf numFmtId="3" fontId="9" fillId="8" borderId="2" xfId="0" applyNumberFormat="1" applyFont="1" applyFill="1" applyBorder="1" applyAlignment="1">
      <alignment horizontal="center" vertical="center"/>
    </xf>
    <xf numFmtId="3" fontId="9" fillId="7" borderId="3" xfId="0" applyNumberFormat="1" applyFont="1" applyFill="1" applyBorder="1" applyAlignment="1">
      <alignment horizontal="center" vertical="center"/>
    </xf>
    <xf numFmtId="3" fontId="9" fillId="9" borderId="2" xfId="0" applyNumberFormat="1" applyFont="1" applyFill="1" applyBorder="1" applyAlignment="1">
      <alignment horizontal="center" vertical="center"/>
    </xf>
    <xf numFmtId="0" fontId="9" fillId="5" borderId="2" xfId="0" applyFont="1" applyFill="1" applyBorder="1" applyAlignment="1">
      <alignment vertical="center" wrapText="1"/>
    </xf>
    <xf numFmtId="0" fontId="30" fillId="0" borderId="0" xfId="0" applyFont="1"/>
    <xf numFmtId="0" fontId="30" fillId="0" borderId="2" xfId="0" applyFont="1" applyBorder="1"/>
    <xf numFmtId="0" fontId="27" fillId="0" borderId="42" xfId="0" applyFont="1" applyBorder="1" applyAlignment="1">
      <alignment horizontal="center" vertical="center" wrapText="1"/>
    </xf>
    <xf numFmtId="0" fontId="28" fillId="0" borderId="42" xfId="0" applyFont="1" applyBorder="1" applyAlignment="1">
      <alignment vertical="center" wrapText="1"/>
    </xf>
    <xf numFmtId="0" fontId="12" fillId="5" borderId="42"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27" fillId="5" borderId="42" xfId="0" applyFont="1" applyFill="1" applyBorder="1" applyAlignment="1">
      <alignment horizontal="center" vertical="center" wrapText="1"/>
    </xf>
    <xf numFmtId="3" fontId="12" fillId="5" borderId="42" xfId="0" applyNumberFormat="1" applyFont="1" applyFill="1" applyBorder="1" applyAlignment="1">
      <alignment horizontal="center" vertical="center"/>
    </xf>
    <xf numFmtId="3" fontId="12" fillId="5" borderId="42" xfId="0" applyNumberFormat="1" applyFont="1" applyFill="1" applyBorder="1" applyAlignment="1">
      <alignment horizontal="center" vertical="center" wrapText="1"/>
    </xf>
    <xf numFmtId="0" fontId="12" fillId="0" borderId="42" xfId="0" applyFont="1" applyBorder="1" applyAlignment="1">
      <alignment vertical="center" wrapText="1"/>
    </xf>
    <xf numFmtId="0" fontId="5" fillId="5" borderId="42" xfId="0" applyFont="1" applyFill="1" applyBorder="1" applyAlignment="1">
      <alignment wrapText="1"/>
    </xf>
    <xf numFmtId="0" fontId="34" fillId="0" borderId="2" xfId="0" applyFont="1" applyBorder="1" applyAlignment="1">
      <alignment horizontal="center" vertical="center" wrapText="1"/>
    </xf>
    <xf numFmtId="3" fontId="34" fillId="0" borderId="2" xfId="21" applyNumberFormat="1" applyFont="1" applyFill="1" applyBorder="1" applyAlignment="1">
      <alignment horizontal="center" vertical="center" wrapText="1"/>
    </xf>
    <xf numFmtId="3" fontId="34" fillId="0" borderId="2" xfId="0" applyNumberFormat="1" applyFont="1" applyBorder="1" applyAlignment="1">
      <alignment horizontal="center" vertical="center" wrapText="1"/>
    </xf>
    <xf numFmtId="0" fontId="28" fillId="0" borderId="2" xfId="0" applyFont="1" applyBorder="1"/>
    <xf numFmtId="0" fontId="33" fillId="0" borderId="2" xfId="0" applyFont="1" applyBorder="1"/>
    <xf numFmtId="3" fontId="9" fillId="0" borderId="2" xfId="0" applyNumberFormat="1" applyFont="1" applyBorder="1" applyAlignment="1">
      <alignment horizontal="center" vertical="center"/>
    </xf>
    <xf numFmtId="3" fontId="9" fillId="0" borderId="2" xfId="0" applyNumberFormat="1" applyFont="1" applyBorder="1" applyAlignment="1">
      <alignment horizontal="center" vertical="center" wrapText="1"/>
    </xf>
    <xf numFmtId="0" fontId="30" fillId="0" borderId="2" xfId="0" applyFont="1" applyBorder="1" applyAlignment="1">
      <alignment wrapText="1"/>
    </xf>
    <xf numFmtId="0" fontId="11" fillId="0" borderId="2" xfId="0" applyFont="1" applyBorder="1" applyAlignment="1">
      <alignment vertical="top" wrapText="1"/>
    </xf>
    <xf numFmtId="0" fontId="7" fillId="18" borderId="2" xfId="0" applyFont="1" applyFill="1" applyBorder="1" applyAlignment="1">
      <alignment horizontal="center" vertical="center" wrapText="1"/>
    </xf>
    <xf numFmtId="0" fontId="8" fillId="18" borderId="2" xfId="0" applyFont="1" applyFill="1" applyBorder="1" applyAlignment="1">
      <alignment horizontal="left" vertical="center" wrapText="1"/>
    </xf>
    <xf numFmtId="0" fontId="12" fillId="18" borderId="2" xfId="0" applyFont="1" applyFill="1" applyBorder="1" applyAlignment="1">
      <alignment horizontal="center" vertical="center" wrapText="1"/>
    </xf>
    <xf numFmtId="0" fontId="28" fillId="18" borderId="2" xfId="0" applyFont="1" applyFill="1" applyBorder="1" applyAlignment="1">
      <alignment horizontal="center" vertical="center" wrapText="1"/>
    </xf>
    <xf numFmtId="0" fontId="27" fillId="18" borderId="2" xfId="0" applyFont="1" applyFill="1" applyBorder="1" applyAlignment="1">
      <alignment horizontal="center" vertical="center" wrapText="1"/>
    </xf>
    <xf numFmtId="3" fontId="12" fillId="18" borderId="2" xfId="0" applyNumberFormat="1" applyFont="1" applyFill="1" applyBorder="1" applyAlignment="1">
      <alignment horizontal="center" vertical="center"/>
    </xf>
    <xf numFmtId="0" fontId="5" fillId="18" borderId="2" xfId="0" applyFont="1" applyFill="1" applyBorder="1" applyAlignment="1">
      <alignment horizontal="center" vertical="center" wrapText="1"/>
    </xf>
    <xf numFmtId="0" fontId="5" fillId="18" borderId="0" xfId="0" applyFont="1" applyFill="1" applyAlignment="1">
      <alignment horizontal="center" vertical="center"/>
    </xf>
    <xf numFmtId="0" fontId="12" fillId="18" borderId="2" xfId="0" applyFont="1" applyFill="1" applyBorder="1" applyAlignment="1">
      <alignment vertical="center" wrapText="1"/>
    </xf>
    <xf numFmtId="0" fontId="27" fillId="18" borderId="2" xfId="0" applyFont="1" applyFill="1" applyBorder="1" applyAlignment="1">
      <alignment horizontal="left" vertical="center" wrapText="1"/>
    </xf>
    <xf numFmtId="0" fontId="9" fillId="18" borderId="2" xfId="0" applyFont="1" applyFill="1" applyBorder="1" applyAlignment="1">
      <alignment horizontal="left" vertical="center" wrapText="1"/>
    </xf>
    <xf numFmtId="0" fontId="28" fillId="0" borderId="2" xfId="0" applyFont="1" applyBorder="1" applyAlignment="1">
      <alignment vertical="center"/>
    </xf>
    <xf numFmtId="0" fontId="29" fillId="18" borderId="2" xfId="0" applyFont="1" applyFill="1" applyBorder="1" applyAlignment="1">
      <alignment horizontal="center" vertical="center" wrapText="1"/>
    </xf>
    <xf numFmtId="0" fontId="12" fillId="0" borderId="2" xfId="0" applyFont="1" applyBorder="1" applyAlignment="1">
      <alignment wrapText="1"/>
    </xf>
    <xf numFmtId="0" fontId="12" fillId="0" borderId="0" xfId="0" applyFont="1"/>
    <xf numFmtId="0" fontId="30" fillId="0" borderId="0" xfId="0" applyFont="1" applyAlignment="1">
      <alignment vertical="center" wrapText="1"/>
    </xf>
    <xf numFmtId="0" fontId="10" fillId="0" borderId="0" xfId="0" applyFont="1"/>
    <xf numFmtId="0" fontId="27" fillId="0" borderId="2" xfId="0" applyFont="1" applyBorder="1" applyAlignment="1">
      <alignment vertical="center" wrapText="1"/>
    </xf>
    <xf numFmtId="0" fontId="12" fillId="0" borderId="2" xfId="0" applyFont="1" applyBorder="1" applyAlignment="1">
      <alignment horizontal="center" vertical="center"/>
    </xf>
    <xf numFmtId="0" fontId="7" fillId="0" borderId="34" xfId="0" applyFont="1" applyBorder="1" applyAlignment="1">
      <alignment horizontal="center" vertical="center" wrapText="1"/>
    </xf>
    <xf numFmtId="0" fontId="27" fillId="0" borderId="34" xfId="0" applyFont="1" applyBorder="1" applyAlignment="1">
      <alignment horizontal="center" vertical="center" wrapText="1"/>
    </xf>
    <xf numFmtId="0" fontId="5" fillId="0" borderId="34"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 fontId="6"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0" fontId="5" fillId="0" borderId="5" xfId="0" applyFont="1" applyBorder="1" applyAlignment="1">
      <alignment horizontal="center" vertical="center" wrapText="1"/>
    </xf>
    <xf numFmtId="0" fontId="35" fillId="0" borderId="2" xfId="0" applyFont="1" applyBorder="1" applyAlignment="1">
      <alignment horizontal="left" vertical="center" wrapText="1"/>
    </xf>
    <xf numFmtId="0" fontId="28" fillId="0" borderId="5" xfId="0" applyFont="1" applyBorder="1" applyAlignment="1">
      <alignment horizontal="center" vertical="center" wrapText="1"/>
    </xf>
    <xf numFmtId="0" fontId="10" fillId="18" borderId="2" xfId="0" applyFont="1" applyFill="1" applyBorder="1" applyAlignment="1">
      <alignment horizontal="center" vertical="center" wrapText="1"/>
    </xf>
    <xf numFmtId="0" fontId="11" fillId="0" borderId="2" xfId="0" applyFont="1" applyBorder="1" applyAlignment="1">
      <alignment horizontal="left" wrapText="1"/>
    </xf>
    <xf numFmtId="0" fontId="7" fillId="6" borderId="37" xfId="0" applyFont="1" applyFill="1" applyBorder="1" applyAlignment="1">
      <alignment horizontal="left" wrapText="1"/>
    </xf>
    <xf numFmtId="0" fontId="6" fillId="18" borderId="0" xfId="0" applyFont="1" applyFill="1"/>
    <xf numFmtId="0" fontId="12" fillId="18" borderId="0" xfId="0" applyFont="1" applyFill="1" applyAlignment="1">
      <alignment vertical="center" wrapText="1"/>
    </xf>
    <xf numFmtId="3" fontId="12" fillId="18" borderId="2" xfId="0" applyNumberFormat="1" applyFont="1" applyFill="1" applyBorder="1" applyAlignment="1">
      <alignment horizontal="right" vertical="center"/>
    </xf>
    <xf numFmtId="3" fontId="12" fillId="18" borderId="2" xfId="0" applyNumberFormat="1" applyFont="1" applyFill="1" applyBorder="1" applyAlignment="1">
      <alignment horizontal="center" vertical="center" wrapText="1"/>
    </xf>
    <xf numFmtId="0" fontId="28" fillId="18" borderId="2" xfId="0" applyFont="1" applyFill="1" applyBorder="1" applyAlignment="1">
      <alignment wrapText="1"/>
    </xf>
    <xf numFmtId="0" fontId="11" fillId="18" borderId="2" xfId="0" applyFont="1" applyFill="1" applyBorder="1" applyAlignment="1">
      <alignment horizontal="center" vertical="center" wrapText="1"/>
    </xf>
    <xf numFmtId="0" fontId="28" fillId="18" borderId="2" xfId="0" applyFont="1" applyFill="1" applyBorder="1" applyAlignment="1">
      <alignment vertical="center" wrapText="1"/>
    </xf>
    <xf numFmtId="0" fontId="6" fillId="18" borderId="2" xfId="0" applyFont="1" applyFill="1" applyBorder="1" applyAlignment="1">
      <alignment horizontal="center" vertical="center" wrapText="1"/>
    </xf>
    <xf numFmtId="0" fontId="11" fillId="18" borderId="2" xfId="0" applyFont="1" applyFill="1" applyBorder="1" applyAlignment="1">
      <alignment horizontal="left" vertical="center" wrapText="1"/>
    </xf>
    <xf numFmtId="3" fontId="12" fillId="18" borderId="2" xfId="0" applyNumberFormat="1" applyFont="1" applyFill="1" applyBorder="1" applyAlignment="1">
      <alignment vertical="center" wrapText="1"/>
    </xf>
    <xf numFmtId="0" fontId="5" fillId="18" borderId="2" xfId="0" applyFont="1" applyFill="1" applyBorder="1" applyAlignment="1">
      <alignment wrapText="1"/>
    </xf>
    <xf numFmtId="0" fontId="5" fillId="18" borderId="0" xfId="0" applyFont="1" applyFill="1"/>
    <xf numFmtId="0" fontId="5" fillId="18" borderId="2" xfId="0" applyFont="1" applyFill="1" applyBorder="1"/>
    <xf numFmtId="0" fontId="6" fillId="18" borderId="2" xfId="0" applyFont="1" applyFill="1" applyBorder="1" applyAlignment="1">
      <alignment vertical="center" wrapText="1"/>
    </xf>
    <xf numFmtId="3" fontId="10" fillId="18" borderId="2" xfId="0" applyNumberFormat="1" applyFont="1" applyFill="1" applyBorder="1" applyAlignment="1">
      <alignment horizontal="center" vertical="center" wrapText="1"/>
    </xf>
    <xf numFmtId="3" fontId="7" fillId="0" borderId="48" xfId="0" applyNumberFormat="1" applyFont="1" applyBorder="1" applyAlignment="1">
      <alignment horizontal="center" vertical="center" wrapText="1"/>
    </xf>
    <xf numFmtId="0" fontId="38" fillId="19" borderId="21" xfId="0" applyFont="1" applyFill="1" applyBorder="1" applyAlignment="1">
      <alignment horizontal="center" vertical="center" wrapText="1"/>
    </xf>
    <xf numFmtId="0" fontId="38" fillId="19" borderId="0" xfId="0" applyFont="1" applyFill="1" applyAlignment="1">
      <alignment horizontal="center" vertical="center" wrapText="1"/>
    </xf>
    <xf numFmtId="0" fontId="38" fillId="19" borderId="23" xfId="0" applyFont="1" applyFill="1" applyBorder="1" applyAlignment="1">
      <alignment horizontal="center" vertical="center" wrapText="1"/>
    </xf>
    <xf numFmtId="3" fontId="39" fillId="20" borderId="26" xfId="0" applyNumberFormat="1" applyFont="1" applyFill="1" applyBorder="1" applyAlignment="1">
      <alignment horizontal="center" vertical="center" wrapText="1"/>
    </xf>
    <xf numFmtId="3" fontId="40" fillId="0" borderId="26" xfId="0" applyNumberFormat="1" applyFont="1" applyBorder="1" applyAlignment="1">
      <alignment horizontal="center" vertical="center" wrapText="1"/>
    </xf>
    <xf numFmtId="3" fontId="41" fillId="20" borderId="26" xfId="0" applyNumberFormat="1" applyFont="1" applyFill="1" applyBorder="1" applyAlignment="1">
      <alignment horizontal="center" vertical="center" wrapText="1"/>
    </xf>
    <xf numFmtId="3" fontId="0" fillId="0" borderId="0" xfId="0" applyNumberFormat="1" applyAlignment="1">
      <alignment horizontal="center" vertical="center"/>
    </xf>
    <xf numFmtId="3" fontId="43" fillId="0" borderId="10" xfId="0" applyNumberFormat="1" applyFont="1" applyBorder="1" applyAlignment="1">
      <alignment horizontal="center" vertical="center" wrapText="1"/>
    </xf>
    <xf numFmtId="3" fontId="43" fillId="0" borderId="11" xfId="0" applyNumberFormat="1" applyFont="1" applyBorder="1" applyAlignment="1">
      <alignment horizontal="center" vertical="center" wrapText="1"/>
    </xf>
    <xf numFmtId="3" fontId="43" fillId="0" borderId="12"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3" fillId="0" borderId="2" xfId="0" applyFont="1" applyBorder="1" applyAlignment="1">
      <alignment horizontal="center" vertical="center" wrapText="1"/>
    </xf>
    <xf numFmtId="3" fontId="44" fillId="0" borderId="2" xfId="0" applyNumberFormat="1" applyFont="1" applyBorder="1" applyAlignment="1">
      <alignment horizontal="center" vertical="center" wrapText="1"/>
    </xf>
    <xf numFmtId="3" fontId="43" fillId="0" borderId="2" xfId="0" applyNumberFormat="1" applyFont="1" applyBorder="1" applyAlignment="1">
      <alignment horizontal="center" vertical="center" wrapText="1"/>
    </xf>
    <xf numFmtId="0" fontId="44" fillId="5" borderId="2" xfId="0" applyFont="1" applyFill="1" applyBorder="1" applyAlignment="1">
      <alignment horizontal="center" vertical="center" wrapText="1"/>
    </xf>
    <xf numFmtId="0" fontId="0" fillId="0" borderId="17" xfId="0" applyBorder="1"/>
    <xf numFmtId="3" fontId="22" fillId="0" borderId="17" xfId="0" applyNumberFormat="1" applyFont="1" applyBorder="1" applyAlignment="1">
      <alignment horizontal="center" vertical="center"/>
    </xf>
    <xf numFmtId="3" fontId="22" fillId="10" borderId="18" xfId="0" applyNumberFormat="1" applyFont="1" applyFill="1" applyBorder="1" applyAlignment="1">
      <alignment horizontal="center" vertical="center"/>
    </xf>
    <xf numFmtId="0" fontId="0" fillId="11" borderId="0" xfId="0" applyFill="1"/>
    <xf numFmtId="0" fontId="22" fillId="12" borderId="16" xfId="0" applyFont="1" applyFill="1" applyBorder="1" applyAlignment="1">
      <alignment vertical="center" wrapText="1"/>
    </xf>
    <xf numFmtId="0" fontId="22" fillId="12" borderId="17" xfId="0" applyFont="1" applyFill="1" applyBorder="1" applyAlignment="1">
      <alignment vertical="center"/>
    </xf>
    <xf numFmtId="3" fontId="22" fillId="12" borderId="17" xfId="0" applyNumberFormat="1" applyFont="1" applyFill="1" applyBorder="1" applyAlignment="1">
      <alignment horizontal="center" vertical="center"/>
    </xf>
    <xf numFmtId="3" fontId="45" fillId="13" borderId="2" xfId="0" applyNumberFormat="1" applyFont="1" applyFill="1" applyBorder="1" applyAlignment="1">
      <alignment horizontal="center" vertical="center"/>
    </xf>
    <xf numFmtId="3" fontId="45" fillId="14" borderId="2" xfId="0" applyNumberFormat="1" applyFont="1" applyFill="1" applyBorder="1" applyAlignment="1">
      <alignment horizontal="center" vertical="center" wrapText="1"/>
    </xf>
    <xf numFmtId="3" fontId="45" fillId="14" borderId="2" xfId="0" applyNumberFormat="1" applyFont="1" applyFill="1" applyBorder="1" applyAlignment="1">
      <alignment horizontal="center" vertical="center"/>
    </xf>
    <xf numFmtId="3" fontId="45" fillId="15" borderId="2" xfId="0" applyNumberFormat="1" applyFont="1" applyFill="1" applyBorder="1" applyAlignment="1">
      <alignment horizontal="center" vertical="center"/>
    </xf>
    <xf numFmtId="0" fontId="14" fillId="0" borderId="15" xfId="0" applyFont="1" applyBorder="1" applyAlignment="1">
      <alignment vertical="top" wrapText="1"/>
    </xf>
    <xf numFmtId="0" fontId="14" fillId="0" borderId="13" xfId="0" applyFont="1" applyBorder="1" applyAlignment="1">
      <alignment vertical="top" wrapText="1"/>
    </xf>
    <xf numFmtId="0" fontId="46" fillId="0" borderId="16" xfId="0" applyFont="1" applyBorder="1" applyAlignment="1">
      <alignment vertical="top" wrapText="1"/>
    </xf>
    <xf numFmtId="0" fontId="46" fillId="0" borderId="16" xfId="0" applyFont="1" applyBorder="1" applyAlignment="1">
      <alignment vertical="center" wrapText="1"/>
    </xf>
    <xf numFmtId="0" fontId="34" fillId="18" borderId="2" xfId="0" applyFont="1" applyFill="1" applyBorder="1" applyAlignment="1">
      <alignment horizontal="center" vertical="center" wrapText="1"/>
    </xf>
    <xf numFmtId="3" fontId="34" fillId="18" borderId="2" xfId="21" applyNumberFormat="1" applyFont="1" applyFill="1" applyBorder="1" applyAlignment="1">
      <alignment horizontal="center" vertical="center" wrapText="1"/>
    </xf>
    <xf numFmtId="3" fontId="34" fillId="18" borderId="2" xfId="0" applyNumberFormat="1" applyFont="1" applyFill="1" applyBorder="1" applyAlignment="1">
      <alignment horizontal="center" vertical="center" wrapText="1"/>
    </xf>
    <xf numFmtId="0" fontId="29" fillId="18" borderId="0" xfId="0" applyFont="1" applyFill="1"/>
    <xf numFmtId="3" fontId="27" fillId="18" borderId="2" xfId="0" applyNumberFormat="1" applyFont="1" applyFill="1" applyBorder="1" applyAlignment="1">
      <alignment horizontal="center" vertical="center" wrapText="1"/>
    </xf>
    <xf numFmtId="0" fontId="30" fillId="18" borderId="0" xfId="0" applyFont="1" applyFill="1"/>
    <xf numFmtId="0" fontId="5" fillId="18" borderId="2" xfId="0" applyFont="1" applyFill="1" applyBorder="1" applyAlignment="1">
      <alignment vertical="center" wrapText="1"/>
    </xf>
    <xf numFmtId="0" fontId="9" fillId="18" borderId="2" xfId="0" applyFont="1" applyFill="1" applyBorder="1" applyAlignment="1">
      <alignment horizontal="center" vertical="center" wrapText="1"/>
    </xf>
    <xf numFmtId="0" fontId="27" fillId="18" borderId="2" xfId="10" applyFont="1" applyFill="1" applyBorder="1" applyAlignment="1">
      <alignment horizontal="center" vertical="center" wrapText="1"/>
    </xf>
    <xf numFmtId="3" fontId="5" fillId="18" borderId="2" xfId="0" applyNumberFormat="1" applyFont="1" applyFill="1" applyBorder="1" applyAlignment="1">
      <alignment horizontal="center" vertical="center" wrapText="1"/>
    </xf>
    <xf numFmtId="0" fontId="12" fillId="18" borderId="2" xfId="0" applyFont="1" applyFill="1" applyBorder="1" applyAlignment="1">
      <alignment horizontal="left" vertical="center" wrapText="1"/>
    </xf>
    <xf numFmtId="0" fontId="12" fillId="18" borderId="2" xfId="0" applyFont="1" applyFill="1" applyBorder="1" applyAlignment="1">
      <alignment wrapText="1"/>
    </xf>
    <xf numFmtId="0" fontId="12" fillId="18" borderId="0" xfId="0" applyFont="1" applyFill="1"/>
    <xf numFmtId="0" fontId="28" fillId="18" borderId="2" xfId="0" applyFont="1" applyFill="1" applyBorder="1" applyAlignment="1">
      <alignment horizontal="left" vertical="center" wrapText="1"/>
    </xf>
    <xf numFmtId="0" fontId="12" fillId="18" borderId="41" xfId="0" applyFont="1" applyFill="1" applyBorder="1" applyAlignment="1">
      <alignment horizontal="left" vertical="center" wrapText="1"/>
    </xf>
    <xf numFmtId="0" fontId="12" fillId="18" borderId="41" xfId="0" applyFont="1" applyFill="1" applyBorder="1" applyAlignment="1">
      <alignment horizontal="center" vertical="center" wrapText="1"/>
    </xf>
    <xf numFmtId="0" fontId="12" fillId="18" borderId="47" xfId="0" applyFont="1" applyFill="1" applyBorder="1" applyAlignment="1">
      <alignment horizontal="center" vertical="center" wrapText="1"/>
    </xf>
    <xf numFmtId="0" fontId="12" fillId="18" borderId="3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3" fontId="7" fillId="0" borderId="49" xfId="0" applyNumberFormat="1"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 xfId="0" applyFont="1" applyBorder="1" applyAlignment="1">
      <alignment horizontal="center" vertical="center" wrapText="1"/>
    </xf>
    <xf numFmtId="0" fontId="9" fillId="3"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5" xfId="0" applyFont="1" applyFill="1" applyBorder="1" applyAlignment="1">
      <alignment horizontal="center" vertical="center" wrapText="1"/>
    </xf>
    <xf numFmtId="3" fontId="7"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30" fillId="0" borderId="33" xfId="0" applyFont="1" applyBorder="1" applyAlignment="1">
      <alignment horizontal="center" vertical="center"/>
    </xf>
    <xf numFmtId="0" fontId="30" fillId="0" borderId="46" xfId="0" applyFont="1" applyBorder="1" applyAlignment="1">
      <alignment horizontal="center" vertical="center"/>
    </xf>
    <xf numFmtId="0" fontId="30" fillId="0" borderId="11" xfId="0" applyFont="1" applyBorder="1" applyAlignment="1">
      <alignment horizontal="center" vertical="center"/>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3" fontId="7" fillId="0" borderId="33" xfId="0" applyNumberFormat="1" applyFont="1" applyBorder="1" applyAlignment="1">
      <alignment horizontal="center" vertical="center" wrapText="1"/>
    </xf>
    <xf numFmtId="0" fontId="9" fillId="4" borderId="3"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42" fillId="0" borderId="1" xfId="0" applyFont="1" applyBorder="1" applyAlignment="1">
      <alignment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9" xfId="0" applyNumberFormat="1" applyFont="1" applyBorder="1" applyAlignment="1">
      <alignment horizontal="center" vertical="center" wrapText="1"/>
    </xf>
    <xf numFmtId="0" fontId="18" fillId="16" borderId="28" xfId="0" applyFont="1" applyFill="1" applyBorder="1" applyAlignment="1">
      <alignment horizontal="left" vertical="center" wrapText="1"/>
    </xf>
    <xf numFmtId="3" fontId="20" fillId="16" borderId="27" xfId="0" applyNumberFormat="1" applyFont="1" applyFill="1" applyBorder="1" applyAlignment="1">
      <alignment horizontal="center" vertical="center" wrapText="1"/>
    </xf>
    <xf numFmtId="0" fontId="37" fillId="16" borderId="28" xfId="0" applyFont="1" applyFill="1" applyBorder="1" applyAlignment="1">
      <alignment horizontal="left" vertical="center" wrapText="1"/>
    </xf>
    <xf numFmtId="0" fontId="24" fillId="0" borderId="31" xfId="0" applyFont="1" applyBorder="1" applyAlignment="1">
      <alignment horizontal="center" vertical="center" wrapText="1"/>
    </xf>
    <xf numFmtId="3" fontId="24" fillId="0" borderId="31" xfId="0" applyNumberFormat="1" applyFont="1" applyBorder="1" applyAlignment="1">
      <alignment horizontal="center" vertical="center" wrapText="1"/>
    </xf>
    <xf numFmtId="0" fontId="16" fillId="0" borderId="0" xfId="0" applyFont="1" applyAlignment="1">
      <alignment horizontal="center" vertical="center"/>
    </xf>
    <xf numFmtId="0" fontId="17" fillId="14" borderId="19" xfId="0" applyFont="1" applyFill="1" applyBorder="1" applyAlignment="1">
      <alignment horizontal="center" vertical="center" wrapText="1"/>
    </xf>
    <xf numFmtId="0" fontId="17" fillId="14" borderId="20" xfId="0" applyFont="1" applyFill="1" applyBorder="1" applyAlignment="1">
      <alignment horizontal="center" vertical="center" wrapText="1"/>
    </xf>
    <xf numFmtId="0" fontId="18" fillId="16" borderId="25" xfId="0" applyFont="1" applyFill="1" applyBorder="1" applyAlignment="1">
      <alignment horizontal="left" vertical="center" wrapText="1"/>
    </xf>
  </cellXfs>
  <cellStyles count="22">
    <cellStyle name="Comma" xfId="21" builtinId="3"/>
    <cellStyle name="Comma 2" xfId="11" xr:uid="{A79F0647-4AE4-4566-95B3-EE7B0CC3343F}"/>
    <cellStyle name="Comma 3" xfId="1" xr:uid="{00000000-0005-0000-0000-000006000000}"/>
    <cellStyle name="Comma 3 2" xfId="12" xr:uid="{7FDE2EA8-AA12-464A-848A-D47CC783E9CD}"/>
    <cellStyle name="Comma 5" xfId="2" xr:uid="{00000000-0005-0000-0000-000007000000}"/>
    <cellStyle name="Comma 5 2" xfId="13" xr:uid="{1692D016-FB36-4A6C-AEDB-D3D960D9DCA0}"/>
    <cellStyle name="Normal" xfId="0" builtinId="0"/>
    <cellStyle name="Normal 113" xfId="3" xr:uid="{00000000-0005-0000-0000-000008000000}"/>
    <cellStyle name="Normal 113 2" xfId="14" xr:uid="{F9DDF0A7-0532-4478-8546-298061257D92}"/>
    <cellStyle name="Normal 117" xfId="4" xr:uid="{00000000-0005-0000-0000-000009000000}"/>
    <cellStyle name="Normal 117 2" xfId="15" xr:uid="{16406752-AFE7-45FD-B31A-2FBC6637A702}"/>
    <cellStyle name="Normal 127" xfId="5" xr:uid="{00000000-0005-0000-0000-00000A000000}"/>
    <cellStyle name="Normal 127 2" xfId="16" xr:uid="{7AC44595-B7A7-44D2-993B-7ECDFBD011E4}"/>
    <cellStyle name="Normal 2" xfId="10" xr:uid="{47471A80-1728-4A04-A683-F1FE7D715AE8}"/>
    <cellStyle name="Normal 3" xfId="6" xr:uid="{00000000-0005-0000-0000-00000B000000}"/>
    <cellStyle name="Normal 3 2" xfId="17" xr:uid="{59851D15-7F10-492E-9A54-7990BEE364A4}"/>
    <cellStyle name="Normal 3 4" xfId="7" xr:uid="{00000000-0005-0000-0000-00000C000000}"/>
    <cellStyle name="Normal 3 4 2" xfId="18" xr:uid="{BB5A292A-DBE6-4C51-8A96-10DA1F333CD0}"/>
    <cellStyle name="Normal 4 2" xfId="8" xr:uid="{00000000-0005-0000-0000-00000D000000}"/>
    <cellStyle name="Normal 5 4" xfId="9" xr:uid="{00000000-0005-0000-0000-00000E000000}"/>
    <cellStyle name="Normal 5 4 2" xfId="19" xr:uid="{211EB293-4D06-4BBB-86BC-286BFE852349}"/>
    <cellStyle name="Percent 2" xfId="20" xr:uid="{039445CC-FD50-4325-8155-585F131709BF}"/>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5B9BD5"/>
      <rgbColor rgb="FF8EAADB"/>
      <rgbColor rgb="FF993366"/>
      <rgbColor rgb="FFFFF2CC"/>
      <rgbColor rgb="FFDEEBF7"/>
      <rgbColor rgb="FF660066"/>
      <rgbColor rgb="FFFF8080"/>
      <rgbColor rgb="FF0070C0"/>
      <rgbColor rgb="FFBDD7EE"/>
      <rgbColor rgb="FF000080"/>
      <rgbColor rgb="FFFF00FF"/>
      <rgbColor rgb="FFFFFF00"/>
      <rgbColor rgb="FF00FFFF"/>
      <rgbColor rgb="FF800080"/>
      <rgbColor rgb="FF800000"/>
      <rgbColor rgb="FF008080"/>
      <rgbColor rgb="FF0000FF"/>
      <rgbColor rgb="FF00B0F0"/>
      <rgbColor rgb="FFF2F2F2"/>
      <rgbColor rgb="FFD9E2F3"/>
      <rgbColor rgb="FFFBE5D6"/>
      <rgbColor rgb="FFA9D18E"/>
      <rgbColor rgb="FFFF99CC"/>
      <rgbColor rgb="FFD9D9D9"/>
      <rgbColor rgb="FFF8CBAD"/>
      <rgbColor rgb="FF4472C4"/>
      <rgbColor rgb="FF33CCCC"/>
      <rgbColor rgb="FF92D050"/>
      <rgbColor rgb="FFFFCC00"/>
      <rgbColor rgb="FFFF9900"/>
      <rgbColor rgb="FFED7D31"/>
      <rgbColor rgb="FF595959"/>
      <rgbColor rgb="FFA5A5A5"/>
      <rgbColor rgb="FF003366"/>
      <rgbColor rgb="FF70AD47"/>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2.xml"/><Relationship Id="rId5" Type="http://schemas.openxmlformats.org/officeDocument/2006/relationships/chartsheet" Target="chartsheets/sheet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latin typeface="Arial Black" panose="020B0A04020102020204" pitchFamily="34" charset="0"/>
              </a:rPr>
              <a:t>KOSTO E PV - NDARJA E SHPENZIMEVE</a:t>
            </a:r>
          </a:p>
        </c:rich>
      </c:tx>
      <c:overlay val="0"/>
      <c:spPr>
        <a:noFill/>
        <a:ln w="25400">
          <a:noFill/>
        </a:ln>
      </c:spPr>
    </c:title>
    <c:autoTitleDeleted val="0"/>
    <c:plotArea>
      <c:layout>
        <c:manualLayout>
          <c:layoutTarget val="inner"/>
          <c:xMode val="edge"/>
          <c:yMode val="edge"/>
          <c:x val="0.32495731203652306"/>
          <c:y val="0.15855953477566809"/>
          <c:w val="0.46974615273458309"/>
          <c:h val="0.64634242826512311"/>
        </c:manualLayout>
      </c:layout>
      <c:pieChart>
        <c:varyColors val="1"/>
        <c:ser>
          <c:idx val="0"/>
          <c:order val="0"/>
          <c:explosion val="1"/>
          <c:dPt>
            <c:idx val="0"/>
            <c:bubble3D val="0"/>
            <c:extLst>
              <c:ext xmlns:c16="http://schemas.microsoft.com/office/drawing/2014/chart" uri="{C3380CC4-5D6E-409C-BE32-E72D297353CC}">
                <c16:uniqueId val="{00000001-51DF-433D-B2E2-DCDA0EEC9F03}"/>
              </c:ext>
            </c:extLst>
          </c:dPt>
          <c:dPt>
            <c:idx val="1"/>
            <c:bubble3D val="0"/>
            <c:extLst>
              <c:ext xmlns:c16="http://schemas.microsoft.com/office/drawing/2014/chart" uri="{C3380CC4-5D6E-409C-BE32-E72D297353CC}">
                <c16:uniqueId val="{00000003-51DF-433D-B2E2-DCDA0EEC9F03}"/>
              </c:ext>
            </c:extLst>
          </c:dPt>
          <c:dPt>
            <c:idx val="2"/>
            <c:bubble3D val="0"/>
            <c:extLst>
              <c:ext xmlns:c16="http://schemas.microsoft.com/office/drawing/2014/chart" uri="{C3380CC4-5D6E-409C-BE32-E72D297353CC}">
                <c16:uniqueId val="{00000005-51DF-433D-B2E2-DCDA0EEC9F03}"/>
              </c:ext>
            </c:extLst>
          </c:dPt>
          <c:dLbls>
            <c:spPr>
              <a:noFill/>
              <a:ln w="25400">
                <a:noFill/>
              </a:ln>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'Qëllimi i Politikave'!$G$37:$G$39</c:f>
              <c:strCache>
                <c:ptCount val="3"/>
                <c:pt idx="0">
                  <c:v>PBA 2026-2028</c:v>
                </c:pt>
                <c:pt idx="1">
                  <c:v>Financim i huaj </c:v>
                </c:pt>
                <c:pt idx="2">
                  <c:v>Hendek financiar 2026-2027</c:v>
                </c:pt>
              </c:strCache>
            </c:strRef>
          </c:cat>
          <c:val>
            <c:numRef>
              <c:f>'Qëllimi i Politikave'!$H$37:$H$39</c:f>
              <c:numCache>
                <c:formatCode>#,##0</c:formatCode>
                <c:ptCount val="3"/>
                <c:pt idx="0">
                  <c:v>2353017100</c:v>
                </c:pt>
                <c:pt idx="1">
                  <c:v>772613582.5</c:v>
                </c:pt>
                <c:pt idx="2">
                  <c:v>0</c:v>
                </c:pt>
              </c:numCache>
            </c:numRef>
          </c:val>
          <c:extLst>
            <c:ext xmlns:c16="http://schemas.microsoft.com/office/drawing/2014/chart" uri="{C3380CC4-5D6E-409C-BE32-E72D297353CC}">
              <c16:uniqueId val="{00000006-51DF-433D-B2E2-DCDA0EEC9F03}"/>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400" b="0" i="0" strike="noStrike">
                <a:solidFill>
                  <a:srgbClr val="333333"/>
                </a:solidFill>
                <a:latin typeface="Arial Black"/>
              </a:rPr>
              <a:t>NATYRA EKONOMIKE E KOSTOVE TË PLANIT TE VEPRIMIT</a:t>
            </a:r>
            <a:endParaRPr lang="en-US" sz="1400" b="0" i="0" strike="noStrike">
              <a:solidFill>
                <a:srgbClr val="333333"/>
              </a:solidFill>
              <a:latin typeface="Calibri"/>
              <a:cs typeface="Calibri"/>
            </a:endParaRPr>
          </a:p>
          <a:p>
            <a:pPr>
              <a:defRPr sz="1000" b="0" i="0" u="none" strike="noStrike" baseline="0">
                <a:solidFill>
                  <a:srgbClr val="000000"/>
                </a:solidFill>
                <a:latin typeface="Calibri"/>
                <a:ea typeface="Calibri"/>
                <a:cs typeface="Calibri"/>
              </a:defRPr>
            </a:pPr>
            <a:endParaRPr lang="en-US" sz="1400" b="0" i="0" strike="noStrike">
              <a:solidFill>
                <a:srgbClr val="333333"/>
              </a:solidFill>
              <a:latin typeface="Calibri"/>
              <a:cs typeface="Calibri"/>
            </a:endParaRPr>
          </a:p>
        </c:rich>
      </c:tx>
      <c:layout>
        <c:manualLayout>
          <c:xMode val="edge"/>
          <c:yMode val="edge"/>
          <c:x val="0.2273752286006798"/>
          <c:y val="2.8304092934212724E-2"/>
        </c:manualLayout>
      </c:layout>
      <c:overlay val="0"/>
      <c:spPr>
        <a:noFill/>
        <a:ln w="25400">
          <a:noFill/>
        </a:ln>
      </c:spPr>
    </c:title>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0.10624263957006469"/>
          <c:y val="0.18718592964824118"/>
          <c:w val="0.78253077193360387"/>
          <c:h val="0.69886657867670243"/>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7906-4F41-9E72-F77DF537C4EB}"/>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7906-4F41-9E72-F77DF537C4EB}"/>
              </c:ext>
            </c:extLst>
          </c:dPt>
          <c:dLbls>
            <c:numFmt formatCode="0.0%" sourceLinked="0"/>
            <c:spPr>
              <a:noFill/>
              <a:ln w="25400">
                <a:noFill/>
              </a:ln>
            </c:spPr>
            <c:txPr>
              <a:bodyPr wrap="square" lIns="38100" tIns="19050" rIns="38100" bIns="19050" anchor="ctr">
                <a:spAutoFit/>
              </a:bodyPr>
              <a:lstStyle/>
              <a:p>
                <a:pPr>
                  <a:defRPr sz="1400" b="1"/>
                </a:pPr>
                <a:endParaRPr lang="en-U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'Qëllimi i Politikave'!$G$42:$G$43</c:f>
              <c:strCache>
                <c:ptCount val="2"/>
                <c:pt idx="0">
                  <c:v>Kosto Korente </c:v>
                </c:pt>
                <c:pt idx="1">
                  <c:v>Kosto kapitale</c:v>
                </c:pt>
              </c:strCache>
            </c:strRef>
          </c:cat>
          <c:val>
            <c:numRef>
              <c:f>'Qëllimi i Politikave'!$H$42:$H$43</c:f>
              <c:numCache>
                <c:formatCode>#,##0</c:formatCode>
                <c:ptCount val="2"/>
                <c:pt idx="0">
                  <c:v>2284161174.75</c:v>
                </c:pt>
                <c:pt idx="1">
                  <c:v>841469507.75</c:v>
                </c:pt>
              </c:numCache>
            </c:numRef>
          </c:val>
          <c:extLst>
            <c:ext xmlns:c16="http://schemas.microsoft.com/office/drawing/2014/chart" uri="{C3380CC4-5D6E-409C-BE32-E72D297353CC}">
              <c16:uniqueId val="{00000004-7906-4F41-9E72-F77DF537C4E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chemeClr val="bg1"/>
    </a:solidFill>
    <a:ln w="6350"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solidFill>
                <a:latin typeface="+mn-lt"/>
                <a:ea typeface="+mn-ea"/>
                <a:cs typeface="+mn-cs"/>
              </a:defRPr>
            </a:pPr>
            <a:r>
              <a:rPr lang="en-US" sz="1800"/>
              <a:t>Kosto të Lidhura me Qëllimin e Politikave</a:t>
            </a:r>
          </a:p>
        </c:rich>
      </c:tx>
      <c:layout>
        <c:manualLayout>
          <c:xMode val="edge"/>
          <c:yMode val="edge"/>
          <c:x val="0.29097228231086497"/>
          <c:y val="2.4205748865355523E-2"/>
        </c:manualLayout>
      </c:layout>
      <c:overlay val="0"/>
      <c:spPr>
        <a:noFill/>
        <a:ln>
          <a:noFill/>
        </a:ln>
        <a:effectLst/>
      </c:spPr>
    </c:title>
    <c:autoTitleDeleted val="0"/>
    <c:plotArea>
      <c:layout>
        <c:manualLayout>
          <c:layoutTarget val="inner"/>
          <c:xMode val="edge"/>
          <c:yMode val="edge"/>
          <c:x val="8.1774393585417194E-4"/>
          <c:y val="6.6933978184648246E-2"/>
          <c:w val="0.99771705459894433"/>
          <c:h val="0.86"/>
        </c:manualLayout>
      </c:layout>
      <c:barChart>
        <c:barDir val="col"/>
        <c:grouping val="stacked"/>
        <c:varyColors val="0"/>
        <c:ser>
          <c:idx val="0"/>
          <c:order val="0"/>
          <c:tx>
            <c:strRef>
              <c:f>'Qëllimi i Politikave'!$K$35</c:f>
              <c:strCache>
                <c:ptCount val="1"/>
                <c:pt idx="0">
                  <c:v>Kosto Korente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dLbls>
            <c:dLbl>
              <c:idx val="2"/>
              <c:layout>
                <c:manualLayout>
                  <c:x val="0"/>
                  <c:y val="0"/>
                </c:manualLayout>
              </c:layout>
              <c:spPr>
                <a:noFill/>
                <a:ln>
                  <a:noFill/>
                </a:ln>
              </c:spPr>
              <c:txPr>
                <a:bodyPr/>
                <a:lstStyle/>
                <a:p>
                  <a:pPr>
                    <a:defRPr sz="1200" b="1">
                      <a:solidFill>
                        <a:srgbClr val="000000"/>
                      </a:solidFill>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B8-41E0-B8BA-CACDA6D2E434}"/>
                </c:ext>
              </c:extLst>
            </c:dLbl>
            <c:numFmt formatCode="#,##0;\-#,##0;;" sourceLinked="0"/>
            <c:spPr>
              <a:noFill/>
              <a:ln>
                <a:noFill/>
              </a:ln>
              <a:effectLst/>
            </c:spPr>
            <c:txPr>
              <a:bodyPr rot="0" spcFirstLastPara="1" vertOverflow="ellipsis" vert="horz" wrap="square" anchor="ctr" anchorCtr="1"/>
              <a:lstStyle/>
              <a:p>
                <a:pPr>
                  <a:defRPr sz="1200" b="1"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'Qëllimi i Politikave'!$J$36:$J$38</c:f>
              <c:strCache>
                <c:ptCount val="3"/>
                <c:pt idx="0">
                  <c:v>Qëllimi i Politikës I</c:v>
                </c:pt>
                <c:pt idx="1">
                  <c:v>Qëllimi i Politikës II</c:v>
                </c:pt>
                <c:pt idx="2">
                  <c:v>Qëllimi i Politikës III</c:v>
                </c:pt>
              </c:strCache>
            </c:strRef>
          </c:cat>
          <c:val>
            <c:numRef>
              <c:f>'Qëllimi i Politikave'!$K$36:$K$38</c:f>
              <c:numCache>
                <c:formatCode>#,##0</c:formatCode>
                <c:ptCount val="3"/>
                <c:pt idx="0">
                  <c:v>1182730454.75</c:v>
                </c:pt>
                <c:pt idx="1">
                  <c:v>1095740398</c:v>
                </c:pt>
                <c:pt idx="2">
                  <c:v>5690322</c:v>
                </c:pt>
              </c:numCache>
            </c:numRef>
          </c:val>
          <c:extLst>
            <c:ext xmlns:c16="http://schemas.microsoft.com/office/drawing/2014/chart" uri="{C3380CC4-5D6E-409C-BE32-E72D297353CC}">
              <c16:uniqueId val="{00000008-1B72-42EB-A987-05C1D58AB9A2}"/>
            </c:ext>
          </c:extLst>
        </c:ser>
        <c:ser>
          <c:idx val="1"/>
          <c:order val="1"/>
          <c:tx>
            <c:strRef>
              <c:f>'Qëllimi i Politikave'!$L$35</c:f>
              <c:strCache>
                <c:ptCount val="1"/>
                <c:pt idx="0">
                  <c:v>Kosto Kapitale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dLbls>
            <c:dLbl>
              <c:idx val="0"/>
              <c:layout>
                <c:manualLayout>
                  <c:x val="0"/>
                  <c:y val="-4.49999999999999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B8-41E0-B8BA-CACDA6D2E434}"/>
                </c:ext>
              </c:extLst>
            </c:dLbl>
            <c:dLbl>
              <c:idx val="1"/>
              <c:layout>
                <c:manualLayout>
                  <c:x val="0"/>
                  <c:y val="-4.49999999999999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B8-41E0-B8BA-CACDA6D2E434}"/>
                </c:ext>
              </c:extLst>
            </c:dLbl>
            <c:numFmt formatCode="#,##0;\-#,##0;;" sourceLinked="0"/>
            <c:spPr>
              <a:noFill/>
              <a:ln>
                <a:noFill/>
              </a:ln>
              <a:effectLst/>
            </c:spPr>
            <c:txPr>
              <a:bodyPr rot="0" spcFirstLastPara="1" vertOverflow="ellipsis" vert="horz" wrap="square" anchor="ctr" anchorCtr="1"/>
              <a:lstStyle/>
              <a:p>
                <a:pPr>
                  <a:defRPr sz="1200" b="1" i="0" u="none" strike="noStrike" kern="1200" baseline="0">
                    <a:solidFill>
                      <a:srgbClr val="FF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'Qëllimi i Politikave'!$J$36:$J$38</c:f>
              <c:strCache>
                <c:ptCount val="3"/>
                <c:pt idx="0">
                  <c:v>Qëllimi i Politikës I</c:v>
                </c:pt>
                <c:pt idx="1">
                  <c:v>Qëllimi i Politikës II</c:v>
                </c:pt>
                <c:pt idx="2">
                  <c:v>Qëllimi i Politikës III</c:v>
                </c:pt>
              </c:strCache>
            </c:strRef>
          </c:cat>
          <c:val>
            <c:numRef>
              <c:f>'Qëllimi i Politikave'!$L$36:$L$38</c:f>
              <c:numCache>
                <c:formatCode>#,##0</c:formatCode>
                <c:ptCount val="3"/>
                <c:pt idx="0">
                  <c:v>670729507.75</c:v>
                </c:pt>
                <c:pt idx="1">
                  <c:v>170740000</c:v>
                </c:pt>
                <c:pt idx="2">
                  <c:v>0</c:v>
                </c:pt>
              </c:numCache>
            </c:numRef>
          </c:val>
          <c:extLst>
            <c:ext xmlns:c16="http://schemas.microsoft.com/office/drawing/2014/chart" uri="{C3380CC4-5D6E-409C-BE32-E72D297353CC}">
              <c16:uniqueId val="{00000010-1B72-42EB-A987-05C1D58AB9A2}"/>
            </c:ext>
          </c:extLst>
        </c:ser>
        <c:dLbls>
          <c:dLblPos val="ctr"/>
          <c:showLegendKey val="0"/>
          <c:showVal val="1"/>
          <c:showCatName val="0"/>
          <c:showSerName val="0"/>
          <c:showPercent val="0"/>
          <c:showBubbleSize val="0"/>
        </c:dLbls>
        <c:gapWidth val="55"/>
        <c:overlap val="100"/>
        <c:axId val="172746624"/>
        <c:axId val="172748160"/>
      </c:barChart>
      <c:catAx>
        <c:axId val="1727466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dk1"/>
                </a:solidFill>
                <a:latin typeface="+mn-lt"/>
                <a:ea typeface="+mn-ea"/>
                <a:cs typeface="+mn-cs"/>
              </a:defRPr>
            </a:pPr>
            <a:endParaRPr lang="en-US"/>
          </a:p>
        </c:txPr>
        <c:crossAx val="172748160"/>
        <c:crosses val="autoZero"/>
        <c:auto val="1"/>
        <c:lblAlgn val="ctr"/>
        <c:lblOffset val="100"/>
        <c:noMultiLvlLbl val="0"/>
      </c:catAx>
      <c:valAx>
        <c:axId val="172748160"/>
        <c:scaling>
          <c:logBase val="10"/>
          <c:orientation val="minMax"/>
          <c:min val="1000000"/>
        </c:scaling>
        <c:delete val="1"/>
        <c:axPos val="l"/>
        <c:majorGridlines>
          <c:spPr>
            <a:ln w="9525" cap="flat" cmpd="sng" algn="ctr">
              <a:noFill/>
              <a:round/>
            </a:ln>
            <a:effectLst/>
          </c:spPr>
        </c:majorGridlines>
        <c:numFmt formatCode="#,##0" sourceLinked="1"/>
        <c:majorTickMark val="none"/>
        <c:minorTickMark val="none"/>
        <c:tickLblPos val="nextTo"/>
        <c:crossAx val="172746624"/>
        <c:crosses val="autoZero"/>
        <c:crossBetween val="between"/>
      </c:valAx>
      <c:spPr>
        <a:solidFill>
          <a:schemeClr val="lt1"/>
        </a:solidFill>
        <a:ln w="12700" cap="flat" cmpd="sng" algn="ctr">
          <a:solidFill>
            <a:schemeClr val="bg1"/>
          </a:solidFill>
          <a:prstDash val="solid"/>
          <a:miter lim="800000"/>
        </a:ln>
        <a:effectLst/>
      </c:spPr>
    </c:plotArea>
    <c:legend>
      <c:legendPos val="r"/>
      <c:layout>
        <c:manualLayout>
          <c:xMode val="edge"/>
          <c:yMode val="edge"/>
          <c:x val="0.7344001615182717"/>
          <c:y val="0.16638911058961808"/>
          <c:w val="0.14252291540480519"/>
          <c:h val="0.11649064290564284"/>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12700" cap="flat" cmpd="sng" algn="ctr">
      <a:noFill/>
      <a:prstDash val="solid"/>
      <a:miter lim="800000"/>
    </a:ln>
    <a:effectLst>
      <a:outerShdw blurRad="63500" sx="102000" sy="102000" algn="ctr" rotWithShape="0">
        <a:prstClr val="black">
          <a:alpha val="40000"/>
        </a:prstClr>
      </a:outerShdw>
    </a:effectLst>
  </c:spPr>
  <c:txPr>
    <a:bodyPr/>
    <a:lstStyle/>
    <a:p>
      <a:pPr>
        <a:defRPr>
          <a:solidFill>
            <a:schemeClr val="dk1"/>
          </a:solidFill>
          <a:latin typeface="+mn-lt"/>
          <a:ea typeface="+mn-ea"/>
          <a:cs typeface="+mn-cs"/>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95B092F-7AF2-4E4D-938A-288922D1CEC5}">
  <sheetPr>
    <tabColor theme="9" tint="-0.249977111117893"/>
  </sheetPr>
  <sheetViews>
    <sheetView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B49C044-1DF2-49B7-B408-FC6CF451A120}">
  <sheetPr>
    <tabColor theme="9" tint="-0.249977111117893"/>
  </sheetPr>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15</xdr:col>
      <xdr:colOff>0</xdr:colOff>
      <xdr:row>34</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absoluteAnchor>
    <xdr:pos x="0" y="0"/>
    <xdr:ext cx="8667750" cy="6296025"/>
    <xdr:graphicFrame macro="">
      <xdr:nvGraphicFramePr>
        <xdr:cNvPr id="2" name="Chart 1">
          <a:extLst>
            <a:ext uri="{FF2B5EF4-FFF2-40B4-BE49-F238E27FC236}">
              <a16:creationId xmlns:a16="http://schemas.microsoft.com/office/drawing/2014/main" id="{6B47CE99-3A8D-585C-9E4D-BC416ED6CC1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7750" cy="6296025"/>
    <xdr:graphicFrame macro="">
      <xdr:nvGraphicFramePr>
        <xdr:cNvPr id="2" name="Chart 1">
          <a:extLst>
            <a:ext uri="{FF2B5EF4-FFF2-40B4-BE49-F238E27FC236}">
              <a16:creationId xmlns:a16="http://schemas.microsoft.com/office/drawing/2014/main" id="{853FB780-0423-172C-CDCF-95A7A0F80C9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CC91F-4D9F-472B-AAC1-B8A9CE7F9CBC}">
  <sheetPr>
    <tabColor rgb="FF00B0F0"/>
  </sheetPr>
  <dimension ref="A1:AB157"/>
  <sheetViews>
    <sheetView tabSelected="1" zoomScaleNormal="100" workbookViewId="0">
      <pane ySplit="8" topLeftCell="A149" activePane="bottomLeft" state="frozen"/>
      <selection pane="bottomLeft" activeCell="T130" sqref="T130"/>
    </sheetView>
  </sheetViews>
  <sheetFormatPr defaultColWidth="55" defaultRowHeight="12.75" x14ac:dyDescent="0.2"/>
  <cols>
    <col min="1" max="1" width="2.42578125" style="3" customWidth="1"/>
    <col min="2" max="2" width="15.85546875" style="4" customWidth="1"/>
    <col min="3" max="3" width="63.7109375" style="3" customWidth="1"/>
    <col min="4" max="4" width="16.5703125" style="5" customWidth="1"/>
    <col min="5" max="5" width="14.42578125" style="5" customWidth="1"/>
    <col min="6" max="6" width="18.140625" style="5" customWidth="1"/>
    <col min="7" max="7" width="8.140625" style="5" customWidth="1"/>
    <col min="8" max="8" width="8.42578125" style="5" customWidth="1"/>
    <col min="9" max="9" width="13" style="6" customWidth="1"/>
    <col min="10" max="10" width="13.7109375" style="6" customWidth="1"/>
    <col min="11" max="11" width="13.42578125" style="6" customWidth="1"/>
    <col min="12" max="12" width="12.5703125" style="6" customWidth="1"/>
    <col min="13" max="13" width="12" style="6" customWidth="1"/>
    <col min="14" max="14" width="13.28515625" style="6" customWidth="1"/>
    <col min="15" max="15" width="12.28515625" style="6" customWidth="1"/>
    <col min="16" max="16" width="13.42578125" style="6" customWidth="1"/>
    <col min="17" max="17" width="13.28515625" style="6" customWidth="1"/>
    <col min="18" max="18" width="14.85546875" style="6" customWidth="1"/>
    <col min="19" max="19" width="12" style="6" customWidth="1"/>
    <col min="20" max="20" width="14" style="6" customWidth="1"/>
    <col min="21" max="21" width="11" style="6" customWidth="1"/>
    <col min="22" max="22" width="12.42578125" style="6" customWidth="1"/>
    <col min="23" max="23" width="14.140625" style="6" customWidth="1"/>
    <col min="24" max="24" width="13" style="6" customWidth="1"/>
    <col min="25" max="25" width="13.42578125" style="6" customWidth="1"/>
    <col min="26" max="26" width="57.140625" style="3" hidden="1" customWidth="1"/>
    <col min="27" max="27" width="41.7109375" style="3" hidden="1" customWidth="1"/>
    <col min="28" max="16384" width="55" style="3"/>
  </cols>
  <sheetData>
    <row r="1" spans="2:27" ht="9.75" customHeight="1" thickBot="1" x14ac:dyDescent="0.25">
      <c r="C1" s="7"/>
      <c r="D1" s="8"/>
      <c r="E1" s="8"/>
    </row>
    <row r="2" spans="2:27" ht="24.75" customHeight="1" thickBot="1" x14ac:dyDescent="0.25">
      <c r="B2" s="236" t="s">
        <v>0</v>
      </c>
      <c r="C2" s="236"/>
      <c r="D2" s="236"/>
      <c r="E2" s="236"/>
      <c r="F2" s="236"/>
      <c r="G2" s="236"/>
      <c r="H2" s="236"/>
      <c r="I2" s="236"/>
      <c r="J2" s="236"/>
      <c r="K2" s="236"/>
      <c r="L2" s="236"/>
      <c r="M2" s="236"/>
      <c r="N2" s="236"/>
      <c r="O2" s="236"/>
      <c r="P2" s="236"/>
      <c r="Q2" s="236"/>
      <c r="R2" s="236"/>
      <c r="S2" s="236"/>
      <c r="T2" s="236"/>
      <c r="U2" s="236"/>
      <c r="V2" s="236"/>
      <c r="W2" s="236"/>
      <c r="X2" s="236"/>
      <c r="Y2" s="236"/>
    </row>
    <row r="3" spans="2:27" ht="21.75" customHeight="1" thickBot="1" x14ac:dyDescent="0.25">
      <c r="B3" s="237"/>
      <c r="C3" s="237"/>
      <c r="D3" s="237"/>
      <c r="E3" s="237"/>
      <c r="F3" s="237"/>
      <c r="G3" s="237"/>
      <c r="H3" s="237"/>
      <c r="I3" s="237"/>
      <c r="J3" s="237"/>
      <c r="K3" s="237"/>
      <c r="L3" s="237"/>
      <c r="M3" s="237"/>
      <c r="N3" s="237"/>
      <c r="O3" s="237"/>
      <c r="P3" s="237"/>
      <c r="Q3" s="237"/>
      <c r="R3" s="237"/>
      <c r="S3" s="237"/>
      <c r="T3" s="237"/>
      <c r="U3" s="237"/>
      <c r="V3" s="237"/>
      <c r="W3" s="237"/>
      <c r="X3" s="237"/>
      <c r="Y3" s="237"/>
    </row>
    <row r="4" spans="2:27" ht="21" customHeight="1" thickBot="1" x14ac:dyDescent="0.25">
      <c r="B4" s="238" t="s">
        <v>1</v>
      </c>
      <c r="C4" s="238"/>
      <c r="D4" s="238"/>
      <c r="E4" s="238"/>
      <c r="F4" s="238"/>
      <c r="G4" s="238"/>
      <c r="H4" s="238"/>
      <c r="I4" s="238"/>
      <c r="J4" s="238"/>
      <c r="K4" s="238"/>
      <c r="L4" s="238"/>
      <c r="M4" s="238"/>
      <c r="N4" s="238"/>
      <c r="O4" s="238"/>
      <c r="P4" s="238"/>
      <c r="Q4" s="238"/>
      <c r="R4" s="238"/>
      <c r="S4" s="238"/>
      <c r="T4" s="238"/>
      <c r="U4" s="238"/>
      <c r="V4" s="238"/>
      <c r="W4" s="238"/>
      <c r="X4" s="238"/>
      <c r="Y4" s="238"/>
    </row>
    <row r="5" spans="2:27" ht="21.75" customHeight="1" thickBot="1" x14ac:dyDescent="0.25">
      <c r="B5" s="239" t="s">
        <v>2</v>
      </c>
      <c r="C5" s="239"/>
      <c r="D5" s="239"/>
      <c r="E5" s="239"/>
      <c r="F5" s="239"/>
      <c r="G5" s="239"/>
      <c r="H5" s="239"/>
      <c r="I5" s="239"/>
      <c r="J5" s="239"/>
      <c r="K5" s="239"/>
      <c r="L5" s="239"/>
      <c r="M5" s="239"/>
      <c r="N5" s="239"/>
      <c r="O5" s="239"/>
      <c r="P5" s="239"/>
      <c r="Q5" s="239"/>
      <c r="R5" s="239"/>
      <c r="S5" s="239"/>
      <c r="T5" s="239"/>
      <c r="U5" s="239"/>
      <c r="V5" s="239"/>
      <c r="W5" s="239"/>
      <c r="X5" s="239"/>
      <c r="Y5" s="239"/>
    </row>
    <row r="6" spans="2:27" ht="91.5" customHeight="1" thickBot="1" x14ac:dyDescent="0.25">
      <c r="B6" s="240" t="s">
        <v>3</v>
      </c>
      <c r="C6" s="240" t="s">
        <v>4</v>
      </c>
      <c r="D6" s="86" t="s">
        <v>5</v>
      </c>
      <c r="E6" s="242" t="s">
        <v>6</v>
      </c>
      <c r="F6" s="242"/>
      <c r="G6" s="242" t="s">
        <v>7</v>
      </c>
      <c r="H6" s="243"/>
      <c r="I6" s="244" t="s">
        <v>8</v>
      </c>
      <c r="J6" s="244"/>
      <c r="K6" s="244"/>
      <c r="L6" s="244" t="s">
        <v>9</v>
      </c>
      <c r="M6" s="244"/>
      <c r="N6" s="244"/>
      <c r="O6" s="244" t="s">
        <v>10</v>
      </c>
      <c r="P6" s="244"/>
      <c r="Q6" s="244"/>
      <c r="R6" s="264" t="s">
        <v>11</v>
      </c>
      <c r="S6" s="264"/>
      <c r="T6" s="264"/>
      <c r="U6" s="244"/>
      <c r="V6" s="244"/>
      <c r="W6" s="244"/>
      <c r="X6" s="244"/>
      <c r="Y6" s="245" t="s">
        <v>12</v>
      </c>
      <c r="Z6" s="261" t="s">
        <v>13</v>
      </c>
      <c r="AA6" s="258" t="s">
        <v>14</v>
      </c>
    </row>
    <row r="7" spans="2:27" ht="20.25" customHeight="1" thickBot="1" x14ac:dyDescent="0.25">
      <c r="B7" s="240"/>
      <c r="C7" s="240"/>
      <c r="D7" s="247" t="s">
        <v>15</v>
      </c>
      <c r="E7" s="249" t="s">
        <v>16</v>
      </c>
      <c r="F7" s="249" t="s">
        <v>17</v>
      </c>
      <c r="G7" s="249" t="s">
        <v>18</v>
      </c>
      <c r="H7" s="251" t="s">
        <v>19</v>
      </c>
      <c r="I7" s="244"/>
      <c r="J7" s="244"/>
      <c r="K7" s="244"/>
      <c r="L7" s="244"/>
      <c r="M7" s="244"/>
      <c r="N7" s="244"/>
      <c r="O7" s="244"/>
      <c r="P7" s="244"/>
      <c r="Q7" s="244"/>
      <c r="R7" s="244" t="s">
        <v>20</v>
      </c>
      <c r="S7" s="244"/>
      <c r="T7" s="244"/>
      <c r="U7" s="244" t="s">
        <v>21</v>
      </c>
      <c r="V7" s="244"/>
      <c r="W7" s="244"/>
      <c r="X7" s="244"/>
      <c r="Y7" s="246"/>
      <c r="Z7" s="262"/>
      <c r="AA7" s="259"/>
    </row>
    <row r="8" spans="2:27" ht="35.25" customHeight="1" thickBot="1" x14ac:dyDescent="0.25">
      <c r="B8" s="241"/>
      <c r="C8" s="241"/>
      <c r="D8" s="248"/>
      <c r="E8" s="250"/>
      <c r="F8" s="250"/>
      <c r="G8" s="250"/>
      <c r="H8" s="252"/>
      <c r="I8" s="83" t="s">
        <v>22</v>
      </c>
      <c r="J8" s="83" t="s">
        <v>23</v>
      </c>
      <c r="K8" s="83" t="s">
        <v>24</v>
      </c>
      <c r="L8" s="83" t="s">
        <v>22</v>
      </c>
      <c r="M8" s="83" t="s">
        <v>23</v>
      </c>
      <c r="N8" s="83" t="s">
        <v>24</v>
      </c>
      <c r="O8" s="83" t="s">
        <v>22</v>
      </c>
      <c r="P8" s="83" t="s">
        <v>23</v>
      </c>
      <c r="Q8" s="83" t="s">
        <v>24</v>
      </c>
      <c r="R8" s="83" t="s">
        <v>22</v>
      </c>
      <c r="S8" s="83" t="s">
        <v>23</v>
      </c>
      <c r="T8" s="83" t="s">
        <v>25</v>
      </c>
      <c r="U8" s="83" t="s">
        <v>22</v>
      </c>
      <c r="V8" s="83" t="s">
        <v>23</v>
      </c>
      <c r="W8" s="83" t="s">
        <v>26</v>
      </c>
      <c r="X8" s="84" t="s">
        <v>27</v>
      </c>
      <c r="Y8" s="187"/>
      <c r="Z8" s="263"/>
      <c r="AA8" s="260"/>
    </row>
    <row r="9" spans="2:27" s="9" customFormat="1" ht="82.5" customHeight="1" x14ac:dyDescent="0.2">
      <c r="B9" s="87">
        <v>1</v>
      </c>
      <c r="C9" s="171" t="s">
        <v>28</v>
      </c>
      <c r="D9" s="11"/>
      <c r="E9" s="11"/>
      <c r="F9" s="11"/>
      <c r="G9" s="11"/>
      <c r="H9" s="11"/>
      <c r="I9" s="12"/>
      <c r="J9" s="12"/>
      <c r="K9" s="12"/>
      <c r="L9" s="12"/>
      <c r="M9" s="12"/>
      <c r="N9" s="12"/>
      <c r="O9" s="12"/>
      <c r="P9" s="12"/>
      <c r="Q9" s="12"/>
      <c r="R9" s="12"/>
      <c r="S9" s="12"/>
      <c r="T9" s="12"/>
      <c r="U9" s="12"/>
      <c r="V9" s="12"/>
      <c r="W9" s="12"/>
      <c r="X9" s="12"/>
      <c r="Y9" s="12"/>
      <c r="Z9" s="106"/>
      <c r="AA9" s="85"/>
    </row>
    <row r="10" spans="2:27" s="9" customFormat="1" ht="39.75" customHeight="1" x14ac:dyDescent="0.2">
      <c r="B10" s="2" t="s">
        <v>29</v>
      </c>
      <c r="C10" s="13" t="s">
        <v>30</v>
      </c>
      <c r="D10" s="14"/>
      <c r="E10" s="14" t="s">
        <v>31</v>
      </c>
      <c r="F10" s="23" t="s">
        <v>32</v>
      </c>
      <c r="G10" s="107">
        <v>2026</v>
      </c>
      <c r="H10" s="95">
        <v>2027</v>
      </c>
      <c r="I10" s="15"/>
      <c r="J10" s="15"/>
      <c r="K10" s="15"/>
      <c r="L10" s="15"/>
      <c r="M10" s="15"/>
      <c r="N10" s="15"/>
      <c r="O10" s="15"/>
      <c r="P10" s="15"/>
      <c r="Q10" s="15"/>
      <c r="R10" s="15"/>
      <c r="S10" s="15"/>
      <c r="T10" s="15"/>
      <c r="U10" s="15"/>
      <c r="V10" s="15"/>
      <c r="W10" s="15"/>
      <c r="X10" s="15"/>
      <c r="Y10" s="15"/>
      <c r="Z10" s="81"/>
      <c r="AA10" s="21"/>
    </row>
    <row r="11" spans="2:27" ht="58.5" customHeight="1" x14ac:dyDescent="0.2">
      <c r="B11" s="91" t="s">
        <v>33</v>
      </c>
      <c r="C11" s="170" t="s">
        <v>34</v>
      </c>
      <c r="D11" s="42" t="s">
        <v>35</v>
      </c>
      <c r="E11" s="42" t="s">
        <v>31</v>
      </c>
      <c r="F11" s="39" t="s">
        <v>36</v>
      </c>
      <c r="G11" s="23">
        <v>2026</v>
      </c>
      <c r="H11" s="91">
        <v>2027</v>
      </c>
      <c r="I11" s="109">
        <v>750000</v>
      </c>
      <c r="J11" s="109">
        <v>0</v>
      </c>
      <c r="K11" s="109">
        <f>I11+J11</f>
        <v>750000</v>
      </c>
      <c r="L11" s="109">
        <v>250000</v>
      </c>
      <c r="M11" s="109">
        <v>0</v>
      </c>
      <c r="N11" s="109">
        <f>L11+M11</f>
        <v>250000</v>
      </c>
      <c r="O11" s="109">
        <f t="shared" ref="O11:P13" si="0">I11+L11</f>
        <v>1000000</v>
      </c>
      <c r="P11" s="109">
        <f t="shared" si="0"/>
        <v>0</v>
      </c>
      <c r="Q11" s="109">
        <f>O11+P11</f>
        <v>1000000</v>
      </c>
      <c r="R11" s="109">
        <f>O11</f>
        <v>1000000</v>
      </c>
      <c r="S11" s="109">
        <f t="shared" ref="R11:S13" si="1">P11</f>
        <v>0</v>
      </c>
      <c r="T11" s="109">
        <f>R11+S11</f>
        <v>1000000</v>
      </c>
      <c r="U11" s="109">
        <v>0</v>
      </c>
      <c r="V11" s="109">
        <v>0</v>
      </c>
      <c r="W11" s="40"/>
      <c r="X11" s="109">
        <f>U11+V11</f>
        <v>0</v>
      </c>
      <c r="Y11" s="109">
        <f>Q11-T11-X11</f>
        <v>0</v>
      </c>
      <c r="Z11" s="20"/>
      <c r="AA11" s="79"/>
    </row>
    <row r="12" spans="2:27" s="9" customFormat="1" ht="57" customHeight="1" x14ac:dyDescent="0.2">
      <c r="B12" s="91" t="s">
        <v>37</v>
      </c>
      <c r="C12" s="138" t="s">
        <v>38</v>
      </c>
      <c r="D12" s="14" t="s">
        <v>35</v>
      </c>
      <c r="E12" s="14" t="s">
        <v>31</v>
      </c>
      <c r="F12" s="39" t="s">
        <v>39</v>
      </c>
      <c r="G12" s="107">
        <v>2026</v>
      </c>
      <c r="H12" s="95">
        <v>2027</v>
      </c>
      <c r="I12" s="110">
        <v>1200000</v>
      </c>
      <c r="J12" s="110">
        <v>0</v>
      </c>
      <c r="K12" s="110">
        <f>I12+J12</f>
        <v>1200000</v>
      </c>
      <c r="L12" s="110">
        <v>1200000</v>
      </c>
      <c r="M12" s="110">
        <v>0</v>
      </c>
      <c r="N12" s="110">
        <f>L12+M12</f>
        <v>1200000</v>
      </c>
      <c r="O12" s="109">
        <f t="shared" si="0"/>
        <v>2400000</v>
      </c>
      <c r="P12" s="110">
        <f t="shared" si="0"/>
        <v>0</v>
      </c>
      <c r="Q12" s="110">
        <f>O12+P12</f>
        <v>2400000</v>
      </c>
      <c r="R12" s="109">
        <f t="shared" si="1"/>
        <v>2400000</v>
      </c>
      <c r="S12" s="110">
        <f t="shared" si="1"/>
        <v>0</v>
      </c>
      <c r="T12" s="110">
        <f>R12+S12</f>
        <v>2400000</v>
      </c>
      <c r="U12" s="110">
        <v>0</v>
      </c>
      <c r="V12" s="110">
        <v>0</v>
      </c>
      <c r="W12" s="19"/>
      <c r="X12" s="110">
        <f>U12+V12</f>
        <v>0</v>
      </c>
      <c r="Y12" s="110">
        <f>Q12-T12-X12</f>
        <v>0</v>
      </c>
      <c r="Z12" s="20"/>
      <c r="AA12" s="81"/>
    </row>
    <row r="13" spans="2:27" s="9" customFormat="1" ht="52.5" customHeight="1" x14ac:dyDescent="0.2">
      <c r="B13" s="91" t="s">
        <v>40</v>
      </c>
      <c r="C13" s="224" t="s">
        <v>41</v>
      </c>
      <c r="D13" s="14" t="s">
        <v>35</v>
      </c>
      <c r="E13" s="39" t="s">
        <v>31</v>
      </c>
      <c r="F13" s="39" t="s">
        <v>42</v>
      </c>
      <c r="G13" s="107">
        <v>2026</v>
      </c>
      <c r="H13" s="95">
        <v>2027</v>
      </c>
      <c r="I13" s="110">
        <v>500000</v>
      </c>
      <c r="J13" s="110">
        <v>0</v>
      </c>
      <c r="K13" s="110">
        <f>I13+J13</f>
        <v>500000</v>
      </c>
      <c r="L13" s="110">
        <v>500000</v>
      </c>
      <c r="M13" s="110">
        <v>0</v>
      </c>
      <c r="N13" s="110">
        <f>L13+M13</f>
        <v>500000</v>
      </c>
      <c r="O13" s="109">
        <f t="shared" si="0"/>
        <v>1000000</v>
      </c>
      <c r="P13" s="110">
        <f t="shared" si="0"/>
        <v>0</v>
      </c>
      <c r="Q13" s="110">
        <f>O13+P13</f>
        <v>1000000</v>
      </c>
      <c r="R13" s="109">
        <f t="shared" si="1"/>
        <v>1000000</v>
      </c>
      <c r="S13" s="110">
        <f t="shared" si="1"/>
        <v>0</v>
      </c>
      <c r="T13" s="110">
        <f>R13+S13</f>
        <v>1000000</v>
      </c>
      <c r="U13" s="110">
        <v>0</v>
      </c>
      <c r="V13" s="110">
        <v>0</v>
      </c>
      <c r="W13" s="19"/>
      <c r="X13" s="110">
        <f>U13+V13</f>
        <v>0</v>
      </c>
      <c r="Y13" s="110">
        <f>Q13-T13-X13</f>
        <v>0</v>
      </c>
      <c r="Z13" s="20"/>
      <c r="AA13" s="81"/>
    </row>
    <row r="14" spans="2:27" s="9" customFormat="1" ht="39" customHeight="1" x14ac:dyDescent="0.2">
      <c r="B14" s="89" t="s">
        <v>43</v>
      </c>
      <c r="C14" s="43" t="s">
        <v>44</v>
      </c>
      <c r="D14" s="23"/>
      <c r="E14" s="23" t="s">
        <v>31</v>
      </c>
      <c r="F14" s="39" t="s">
        <v>45</v>
      </c>
      <c r="G14" s="17">
        <v>2026</v>
      </c>
      <c r="H14" s="17">
        <v>2027</v>
      </c>
      <c r="I14" s="15"/>
      <c r="J14" s="15"/>
      <c r="K14" s="15"/>
      <c r="L14" s="15"/>
      <c r="M14" s="15"/>
      <c r="N14" s="15"/>
      <c r="O14" s="109"/>
      <c r="P14" s="15"/>
      <c r="Q14" s="15"/>
      <c r="R14" s="15"/>
      <c r="S14" s="15"/>
      <c r="T14" s="15"/>
      <c r="U14" s="15"/>
      <c r="V14" s="15"/>
      <c r="W14" s="15"/>
      <c r="X14" s="15"/>
      <c r="Y14" s="15"/>
      <c r="Z14" s="81"/>
      <c r="AA14" s="81"/>
    </row>
    <row r="15" spans="2:27" s="9" customFormat="1" ht="62.25" customHeight="1" x14ac:dyDescent="0.2">
      <c r="B15" s="23" t="s">
        <v>46</v>
      </c>
      <c r="C15" s="20" t="s">
        <v>47</v>
      </c>
      <c r="D15" s="23" t="s">
        <v>35</v>
      </c>
      <c r="E15" s="23" t="s">
        <v>31</v>
      </c>
      <c r="F15" s="39" t="s">
        <v>48</v>
      </c>
      <c r="G15" s="17">
        <v>2026</v>
      </c>
      <c r="H15" s="17">
        <v>2027</v>
      </c>
      <c r="I15" s="109">
        <v>250000</v>
      </c>
      <c r="J15" s="109">
        <v>0</v>
      </c>
      <c r="K15" s="109">
        <f>I15+J15</f>
        <v>250000</v>
      </c>
      <c r="L15" s="109">
        <v>250000</v>
      </c>
      <c r="M15" s="109">
        <v>0</v>
      </c>
      <c r="N15" s="109">
        <f>L15+M15</f>
        <v>250000</v>
      </c>
      <c r="O15" s="109">
        <f t="shared" ref="O15:P17" si="2">I15+L15</f>
        <v>500000</v>
      </c>
      <c r="P15" s="109">
        <f t="shared" si="2"/>
        <v>0</v>
      </c>
      <c r="Q15" s="109">
        <f>O15+P15</f>
        <v>500000</v>
      </c>
      <c r="R15" s="109">
        <f t="shared" ref="R15:S17" si="3">O15</f>
        <v>500000</v>
      </c>
      <c r="S15" s="109">
        <f t="shared" si="3"/>
        <v>0</v>
      </c>
      <c r="T15" s="110">
        <f>R15+S15</f>
        <v>500000</v>
      </c>
      <c r="U15" s="109">
        <v>0</v>
      </c>
      <c r="V15" s="109">
        <v>0</v>
      </c>
      <c r="W15" s="19"/>
      <c r="X15" s="110">
        <f>U15+V15</f>
        <v>0</v>
      </c>
      <c r="Y15" s="110">
        <f>Q15-T15-X15</f>
        <v>0</v>
      </c>
      <c r="Z15" s="20"/>
      <c r="AA15" s="81"/>
    </row>
    <row r="16" spans="2:27" s="9" customFormat="1" ht="43.5" customHeight="1" x14ac:dyDescent="0.2">
      <c r="B16" s="23" t="s">
        <v>49</v>
      </c>
      <c r="C16" s="20" t="s">
        <v>50</v>
      </c>
      <c r="D16" s="23" t="s">
        <v>35</v>
      </c>
      <c r="E16" s="23" t="s">
        <v>31</v>
      </c>
      <c r="F16" s="39" t="s">
        <v>51</v>
      </c>
      <c r="G16" s="17">
        <v>2026</v>
      </c>
      <c r="H16" s="17">
        <v>2027</v>
      </c>
      <c r="I16" s="109">
        <v>500000</v>
      </c>
      <c r="J16" s="109">
        <v>0</v>
      </c>
      <c r="K16" s="109">
        <f>I16+J16</f>
        <v>500000</v>
      </c>
      <c r="L16" s="109">
        <v>500000</v>
      </c>
      <c r="M16" s="109">
        <v>0</v>
      </c>
      <c r="N16" s="109">
        <f>L16+M16</f>
        <v>500000</v>
      </c>
      <c r="O16" s="109">
        <f t="shared" si="2"/>
        <v>1000000</v>
      </c>
      <c r="P16" s="109">
        <f t="shared" si="2"/>
        <v>0</v>
      </c>
      <c r="Q16" s="109">
        <f>O16+P16</f>
        <v>1000000</v>
      </c>
      <c r="R16" s="109">
        <f>O16</f>
        <v>1000000</v>
      </c>
      <c r="S16" s="109">
        <f t="shared" si="3"/>
        <v>0</v>
      </c>
      <c r="T16" s="110">
        <f>R16+S16</f>
        <v>1000000</v>
      </c>
      <c r="U16" s="109">
        <v>0</v>
      </c>
      <c r="V16" s="109">
        <v>0</v>
      </c>
      <c r="W16" s="19"/>
      <c r="X16" s="110">
        <f>U16+V16</f>
        <v>0</v>
      </c>
      <c r="Y16" s="110">
        <f>Q16-T16-X16</f>
        <v>0</v>
      </c>
      <c r="Z16" s="20"/>
      <c r="AA16" s="81"/>
    </row>
    <row r="17" spans="2:28" s="9" customFormat="1" ht="54.75" customHeight="1" x14ac:dyDescent="0.2">
      <c r="B17" s="23" t="s">
        <v>52</v>
      </c>
      <c r="C17" s="20" t="s">
        <v>53</v>
      </c>
      <c r="D17" s="23" t="s">
        <v>35</v>
      </c>
      <c r="E17" s="23" t="s">
        <v>31</v>
      </c>
      <c r="F17" s="39" t="s">
        <v>54</v>
      </c>
      <c r="G17" s="17">
        <v>2026</v>
      </c>
      <c r="H17" s="17">
        <v>2027</v>
      </c>
      <c r="I17" s="109">
        <v>250000</v>
      </c>
      <c r="J17" s="109">
        <v>0</v>
      </c>
      <c r="K17" s="109">
        <f>I17+J17</f>
        <v>250000</v>
      </c>
      <c r="L17" s="109">
        <v>250000</v>
      </c>
      <c r="M17" s="109">
        <v>0</v>
      </c>
      <c r="N17" s="109">
        <f>L17+M17</f>
        <v>250000</v>
      </c>
      <c r="O17" s="109">
        <f t="shared" si="2"/>
        <v>500000</v>
      </c>
      <c r="P17" s="109">
        <f t="shared" si="2"/>
        <v>0</v>
      </c>
      <c r="Q17" s="109">
        <f>O17+P17</f>
        <v>500000</v>
      </c>
      <c r="R17" s="109">
        <f>O17</f>
        <v>500000</v>
      </c>
      <c r="S17" s="109">
        <f t="shared" si="3"/>
        <v>0</v>
      </c>
      <c r="T17" s="110">
        <f>R17+S17</f>
        <v>500000</v>
      </c>
      <c r="U17" s="109">
        <v>0</v>
      </c>
      <c r="V17" s="109">
        <v>0</v>
      </c>
      <c r="W17" s="19"/>
      <c r="X17" s="110">
        <f>U17+V17</f>
        <v>0</v>
      </c>
      <c r="Y17" s="110">
        <f>Q17-T17-X17</f>
        <v>0</v>
      </c>
      <c r="Z17" s="20"/>
      <c r="AA17" s="81"/>
    </row>
    <row r="18" spans="2:28" s="9" customFormat="1" ht="36.75" customHeight="1" x14ac:dyDescent="0.2">
      <c r="B18" s="27"/>
      <c r="C18" s="27" t="s">
        <v>55</v>
      </c>
      <c r="D18" s="28"/>
      <c r="E18" s="28"/>
      <c r="F18" s="28"/>
      <c r="G18" s="28"/>
      <c r="H18" s="28"/>
      <c r="I18" s="111">
        <f t="shared" ref="I18:V18" si="4">SUM(I10:I17)</f>
        <v>3450000</v>
      </c>
      <c r="J18" s="111">
        <f t="shared" si="4"/>
        <v>0</v>
      </c>
      <c r="K18" s="111">
        <f t="shared" si="4"/>
        <v>3450000</v>
      </c>
      <c r="L18" s="111">
        <f t="shared" si="4"/>
        <v>2950000</v>
      </c>
      <c r="M18" s="111">
        <f t="shared" si="4"/>
        <v>0</v>
      </c>
      <c r="N18" s="111">
        <f t="shared" si="4"/>
        <v>2950000</v>
      </c>
      <c r="O18" s="111">
        <f t="shared" si="4"/>
        <v>6400000</v>
      </c>
      <c r="P18" s="111">
        <f t="shared" si="4"/>
        <v>0</v>
      </c>
      <c r="Q18" s="111">
        <f t="shared" si="4"/>
        <v>6400000</v>
      </c>
      <c r="R18" s="111">
        <f t="shared" si="4"/>
        <v>6400000</v>
      </c>
      <c r="S18" s="111">
        <f t="shared" si="4"/>
        <v>0</v>
      </c>
      <c r="T18" s="111">
        <f t="shared" si="4"/>
        <v>6400000</v>
      </c>
      <c r="U18" s="111">
        <f t="shared" si="4"/>
        <v>0</v>
      </c>
      <c r="V18" s="111">
        <f t="shared" si="4"/>
        <v>0</v>
      </c>
      <c r="W18" s="36"/>
      <c r="X18" s="111">
        <f>SUM(X10:X17)</f>
        <v>0</v>
      </c>
      <c r="Y18" s="111">
        <f>SUM(Y10:Y17)</f>
        <v>0</v>
      </c>
      <c r="Z18" s="81"/>
      <c r="AA18" s="81"/>
    </row>
    <row r="19" spans="2:28" s="9" customFormat="1" ht="41.25" customHeight="1" x14ac:dyDescent="0.2">
      <c r="B19" s="10">
        <v>2</v>
      </c>
      <c r="C19" s="30" t="s">
        <v>56</v>
      </c>
      <c r="D19" s="11"/>
      <c r="E19" s="11"/>
      <c r="F19" s="11"/>
      <c r="G19" s="11"/>
      <c r="H19" s="11"/>
      <c r="I19" s="12"/>
      <c r="J19" s="12"/>
      <c r="K19" s="12"/>
      <c r="L19" s="12"/>
      <c r="M19" s="12"/>
      <c r="N19" s="12"/>
      <c r="O19" s="12"/>
      <c r="P19" s="12"/>
      <c r="Q19" s="12"/>
      <c r="R19" s="12"/>
      <c r="S19" s="12"/>
      <c r="T19" s="12"/>
      <c r="U19" s="12"/>
      <c r="V19" s="12"/>
      <c r="W19" s="12"/>
      <c r="X19" s="12"/>
      <c r="Y19" s="12"/>
      <c r="Z19" s="81"/>
      <c r="AA19" s="81"/>
    </row>
    <row r="20" spans="2:28" s="9" customFormat="1" ht="49.5" customHeight="1" x14ac:dyDescent="0.2">
      <c r="B20" s="139" t="s">
        <v>57</v>
      </c>
      <c r="C20" s="140" t="s">
        <v>58</v>
      </c>
      <c r="D20" s="31"/>
      <c r="E20" s="31" t="s">
        <v>59</v>
      </c>
      <c r="F20" s="31" t="s">
        <v>60</v>
      </c>
      <c r="G20" s="95">
        <v>2026</v>
      </c>
      <c r="H20" s="95">
        <v>2027</v>
      </c>
      <c r="I20" s="18"/>
      <c r="J20" s="18"/>
      <c r="K20" s="18"/>
      <c r="L20" s="18"/>
      <c r="M20" s="18"/>
      <c r="N20" s="18"/>
      <c r="O20" s="18"/>
      <c r="P20" s="18"/>
      <c r="Q20" s="18"/>
      <c r="R20" s="18"/>
      <c r="S20" s="18"/>
      <c r="T20" s="18"/>
      <c r="U20" s="18"/>
      <c r="V20" s="18"/>
      <c r="W20" s="19"/>
      <c r="X20" s="18"/>
      <c r="Y20" s="18"/>
      <c r="Z20" s="147"/>
      <c r="AA20" s="81"/>
    </row>
    <row r="21" spans="2:28" s="9" customFormat="1" ht="51.75" customHeight="1" x14ac:dyDescent="0.2">
      <c r="B21" s="143" t="s">
        <v>61</v>
      </c>
      <c r="C21" s="148" t="s">
        <v>62</v>
      </c>
      <c r="D21" s="31"/>
      <c r="E21" s="31" t="s">
        <v>59</v>
      </c>
      <c r="F21" s="31" t="s">
        <v>60</v>
      </c>
      <c r="G21" s="95">
        <v>2026</v>
      </c>
      <c r="H21" s="95">
        <v>2026</v>
      </c>
      <c r="I21" s="110">
        <v>0</v>
      </c>
      <c r="J21" s="110">
        <v>0</v>
      </c>
      <c r="K21" s="110">
        <f>I21+J21</f>
        <v>0</v>
      </c>
      <c r="L21" s="110">
        <v>0</v>
      </c>
      <c r="M21" s="110">
        <v>0</v>
      </c>
      <c r="N21" s="110">
        <f>L21+M21</f>
        <v>0</v>
      </c>
      <c r="O21" s="110">
        <f>I21+L21</f>
        <v>0</v>
      </c>
      <c r="P21" s="110">
        <f>J21+M21</f>
        <v>0</v>
      </c>
      <c r="Q21" s="110">
        <f>O21+P21</f>
        <v>0</v>
      </c>
      <c r="R21" s="110">
        <f>O21</f>
        <v>0</v>
      </c>
      <c r="S21" s="110">
        <f>P21</f>
        <v>0</v>
      </c>
      <c r="T21" s="110">
        <f>R21+S21</f>
        <v>0</v>
      </c>
      <c r="U21" s="110">
        <v>0</v>
      </c>
      <c r="V21" s="110">
        <v>0</v>
      </c>
      <c r="W21" s="19"/>
      <c r="X21" s="110">
        <f>U21+V21</f>
        <v>0</v>
      </c>
      <c r="Y21" s="110">
        <f>Q21-T21-X21</f>
        <v>0</v>
      </c>
      <c r="Z21" s="147"/>
      <c r="AA21" s="94"/>
    </row>
    <row r="22" spans="2:28" s="9" customFormat="1" ht="81" customHeight="1" x14ac:dyDescent="0.2">
      <c r="B22" s="23" t="s">
        <v>63</v>
      </c>
      <c r="C22" s="97" t="s">
        <v>64</v>
      </c>
      <c r="D22" s="17" t="s">
        <v>65</v>
      </c>
      <c r="E22" s="17" t="s">
        <v>31</v>
      </c>
      <c r="F22" s="31" t="s">
        <v>66</v>
      </c>
      <c r="G22" s="95">
        <v>2026</v>
      </c>
      <c r="H22" s="95">
        <v>2027</v>
      </c>
      <c r="I22" s="110">
        <v>300000</v>
      </c>
      <c r="J22" s="110">
        <v>0</v>
      </c>
      <c r="K22" s="110">
        <f>I22+J22</f>
        <v>300000</v>
      </c>
      <c r="L22" s="110">
        <v>300000</v>
      </c>
      <c r="M22" s="110">
        <v>0</v>
      </c>
      <c r="N22" s="110">
        <f>L22+M22</f>
        <v>300000</v>
      </c>
      <c r="O22" s="110">
        <f>I22+L22</f>
        <v>600000</v>
      </c>
      <c r="P22" s="110">
        <f>J22+M22</f>
        <v>0</v>
      </c>
      <c r="Q22" s="110">
        <f>O22+P22</f>
        <v>600000</v>
      </c>
      <c r="R22" s="110">
        <v>600000</v>
      </c>
      <c r="S22" s="110">
        <v>0</v>
      </c>
      <c r="T22" s="110">
        <f>R22+S22</f>
        <v>600000</v>
      </c>
      <c r="U22" s="110">
        <v>0</v>
      </c>
      <c r="V22" s="110">
        <v>0</v>
      </c>
      <c r="W22" s="19"/>
      <c r="X22" s="110">
        <f>U22+V22</f>
        <v>0</v>
      </c>
      <c r="Y22" s="110">
        <f>Q22-T22-X22</f>
        <v>0</v>
      </c>
      <c r="Z22" s="20"/>
      <c r="AA22" s="81"/>
    </row>
    <row r="23" spans="2:28" s="9" customFormat="1" ht="39" customHeight="1" x14ac:dyDescent="0.2">
      <c r="B23" s="26" t="s">
        <v>67</v>
      </c>
      <c r="C23" s="32" t="s">
        <v>68</v>
      </c>
      <c r="D23" s="33"/>
      <c r="E23" s="107" t="s">
        <v>69</v>
      </c>
      <c r="F23" s="95" t="s">
        <v>70</v>
      </c>
      <c r="G23" s="95">
        <v>2026</v>
      </c>
      <c r="H23" s="95">
        <v>2027</v>
      </c>
      <c r="I23" s="34"/>
      <c r="J23" s="34"/>
      <c r="K23" s="34"/>
      <c r="L23" s="34"/>
      <c r="M23" s="34"/>
      <c r="N23" s="34"/>
      <c r="O23" s="34"/>
      <c r="P23" s="34"/>
      <c r="Q23" s="34"/>
      <c r="R23" s="34"/>
      <c r="S23" s="34"/>
      <c r="T23" s="34"/>
      <c r="U23" s="34"/>
      <c r="V23" s="34"/>
      <c r="W23" s="34"/>
      <c r="X23" s="34"/>
      <c r="Y23" s="34"/>
      <c r="Z23" s="81"/>
      <c r="AA23" s="81"/>
    </row>
    <row r="24" spans="2:28" ht="47.25" customHeight="1" x14ac:dyDescent="0.2">
      <c r="B24" s="91" t="s">
        <v>71</v>
      </c>
      <c r="C24" s="22" t="s">
        <v>72</v>
      </c>
      <c r="D24" s="39" t="s">
        <v>65</v>
      </c>
      <c r="E24" s="39" t="s">
        <v>69</v>
      </c>
      <c r="F24" s="39" t="s">
        <v>70</v>
      </c>
      <c r="G24" s="91">
        <v>2026</v>
      </c>
      <c r="H24" s="91">
        <v>2027</v>
      </c>
      <c r="I24" s="109">
        <v>0</v>
      </c>
      <c r="J24" s="109">
        <v>110000000</v>
      </c>
      <c r="K24" s="109">
        <f t="shared" ref="K24:K30" si="5">I24+J24</f>
        <v>110000000</v>
      </c>
      <c r="L24" s="109">
        <v>0</v>
      </c>
      <c r="M24" s="109">
        <v>0</v>
      </c>
      <c r="N24" s="109">
        <f t="shared" ref="N24:N30" si="6">L24+M24</f>
        <v>0</v>
      </c>
      <c r="O24" s="109">
        <f t="shared" ref="O24:P30" si="7">I24+L24</f>
        <v>0</v>
      </c>
      <c r="P24" s="109">
        <f t="shared" si="7"/>
        <v>110000000</v>
      </c>
      <c r="Q24" s="109">
        <f t="shared" ref="Q24:Q30" si="8">O24+P24</f>
        <v>110000000</v>
      </c>
      <c r="R24" s="109">
        <v>0</v>
      </c>
      <c r="S24" s="109">
        <v>0</v>
      </c>
      <c r="T24" s="109">
        <f t="shared" ref="T24:T30" si="9">R24+S24</f>
        <v>0</v>
      </c>
      <c r="U24" s="109">
        <v>0</v>
      </c>
      <c r="V24" s="109">
        <v>110000000</v>
      </c>
      <c r="W24" s="40" t="s">
        <v>73</v>
      </c>
      <c r="X24" s="109">
        <f t="shared" ref="X24:X30" si="10">U24+V24</f>
        <v>110000000</v>
      </c>
      <c r="Y24" s="109">
        <f t="shared" ref="Y24:Y30" si="11">Q24-T24-X24</f>
        <v>0</v>
      </c>
      <c r="Z24" s="20"/>
      <c r="AA24" s="21"/>
    </row>
    <row r="25" spans="2:28" ht="40.5" customHeight="1" x14ac:dyDescent="0.2">
      <c r="B25" s="91" t="s">
        <v>74</v>
      </c>
      <c r="C25" s="16" t="s">
        <v>75</v>
      </c>
      <c r="D25" s="44" t="s">
        <v>65</v>
      </c>
      <c r="E25" s="44" t="s">
        <v>69</v>
      </c>
      <c r="F25" s="39" t="s">
        <v>70</v>
      </c>
      <c r="G25" s="91">
        <v>2026</v>
      </c>
      <c r="H25" s="91">
        <v>2027</v>
      </c>
      <c r="I25" s="109">
        <v>0</v>
      </c>
      <c r="J25" s="109">
        <v>20000000</v>
      </c>
      <c r="K25" s="109">
        <f t="shared" si="5"/>
        <v>20000000</v>
      </c>
      <c r="L25" s="109">
        <v>0</v>
      </c>
      <c r="M25" s="109">
        <v>0</v>
      </c>
      <c r="N25" s="109">
        <f t="shared" si="6"/>
        <v>0</v>
      </c>
      <c r="O25" s="109">
        <f t="shared" si="7"/>
        <v>0</v>
      </c>
      <c r="P25" s="109">
        <f t="shared" si="7"/>
        <v>20000000</v>
      </c>
      <c r="Q25" s="109">
        <f t="shared" si="8"/>
        <v>20000000</v>
      </c>
      <c r="R25" s="109">
        <v>0</v>
      </c>
      <c r="S25" s="109">
        <v>0</v>
      </c>
      <c r="T25" s="109">
        <f t="shared" si="9"/>
        <v>0</v>
      </c>
      <c r="U25" s="109">
        <v>0</v>
      </c>
      <c r="V25" s="109">
        <v>20000000</v>
      </c>
      <c r="W25" s="23" t="s">
        <v>73</v>
      </c>
      <c r="X25" s="109">
        <f t="shared" si="10"/>
        <v>20000000</v>
      </c>
      <c r="Y25" s="109">
        <f t="shared" si="11"/>
        <v>0</v>
      </c>
      <c r="Z25" s="20"/>
      <c r="AA25" s="21"/>
    </row>
    <row r="26" spans="2:28" s="7" customFormat="1" ht="49.5" customHeight="1" x14ac:dyDescent="0.2">
      <c r="B26" s="91" t="s">
        <v>76</v>
      </c>
      <c r="C26" s="22" t="s">
        <v>77</v>
      </c>
      <c r="D26" s="44" t="s">
        <v>65</v>
      </c>
      <c r="E26" s="44" t="s">
        <v>69</v>
      </c>
      <c r="F26" s="39" t="s">
        <v>70</v>
      </c>
      <c r="G26" s="91">
        <v>2026</v>
      </c>
      <c r="H26" s="91">
        <v>2027</v>
      </c>
      <c r="I26" s="109">
        <v>0</v>
      </c>
      <c r="J26" s="109">
        <v>48000000</v>
      </c>
      <c r="K26" s="109">
        <f t="shared" si="5"/>
        <v>48000000</v>
      </c>
      <c r="L26" s="109">
        <v>0</v>
      </c>
      <c r="M26" s="109">
        <v>0</v>
      </c>
      <c r="N26" s="109">
        <f t="shared" si="6"/>
        <v>0</v>
      </c>
      <c r="O26" s="109">
        <f t="shared" si="7"/>
        <v>0</v>
      </c>
      <c r="P26" s="109">
        <f t="shared" si="7"/>
        <v>48000000</v>
      </c>
      <c r="Q26" s="109">
        <f t="shared" si="8"/>
        <v>48000000</v>
      </c>
      <c r="R26" s="109">
        <v>0</v>
      </c>
      <c r="S26" s="109">
        <v>0</v>
      </c>
      <c r="T26" s="109">
        <f t="shared" si="9"/>
        <v>0</v>
      </c>
      <c r="U26" s="109">
        <v>0</v>
      </c>
      <c r="V26" s="109">
        <v>48000000</v>
      </c>
      <c r="W26" s="23" t="s">
        <v>78</v>
      </c>
      <c r="X26" s="109">
        <f t="shared" si="10"/>
        <v>48000000</v>
      </c>
      <c r="Y26" s="109">
        <f t="shared" si="11"/>
        <v>0</v>
      </c>
      <c r="Z26" s="20"/>
      <c r="AA26" s="21"/>
    </row>
    <row r="27" spans="2:28" s="183" customFormat="1" ht="49.5" customHeight="1" x14ac:dyDescent="0.2">
      <c r="B27" s="143" t="s">
        <v>79</v>
      </c>
      <c r="C27" s="224" t="s">
        <v>80</v>
      </c>
      <c r="D27" s="177" t="s">
        <v>65</v>
      </c>
      <c r="E27" s="177" t="s">
        <v>69</v>
      </c>
      <c r="F27" s="169" t="s">
        <v>81</v>
      </c>
      <c r="G27" s="143">
        <v>2026</v>
      </c>
      <c r="H27" s="143">
        <v>2027</v>
      </c>
      <c r="I27" s="144">
        <v>0</v>
      </c>
      <c r="J27" s="144">
        <v>20000000</v>
      </c>
      <c r="K27" s="144">
        <f t="shared" si="5"/>
        <v>20000000</v>
      </c>
      <c r="L27" s="144">
        <v>0</v>
      </c>
      <c r="M27" s="144">
        <v>20000000</v>
      </c>
      <c r="N27" s="144">
        <f t="shared" si="6"/>
        <v>20000000</v>
      </c>
      <c r="O27" s="144">
        <f t="shared" si="7"/>
        <v>0</v>
      </c>
      <c r="P27" s="144">
        <f t="shared" si="7"/>
        <v>40000000</v>
      </c>
      <c r="Q27" s="144">
        <f t="shared" si="8"/>
        <v>40000000</v>
      </c>
      <c r="R27" s="144">
        <v>0</v>
      </c>
      <c r="S27" s="144">
        <v>0</v>
      </c>
      <c r="T27" s="144">
        <f t="shared" si="9"/>
        <v>0</v>
      </c>
      <c r="U27" s="144">
        <v>0</v>
      </c>
      <c r="V27" s="144">
        <v>40000000</v>
      </c>
      <c r="W27" s="141" t="s">
        <v>82</v>
      </c>
      <c r="X27" s="144">
        <f t="shared" si="10"/>
        <v>40000000</v>
      </c>
      <c r="Y27" s="144">
        <f t="shared" si="11"/>
        <v>0</v>
      </c>
      <c r="Z27" s="147"/>
      <c r="AA27" s="182"/>
    </row>
    <row r="28" spans="2:28" s="230" customFormat="1" ht="69.75" customHeight="1" x14ac:dyDescent="0.2">
      <c r="B28" s="141" t="s">
        <v>83</v>
      </c>
      <c r="C28" s="228" t="s">
        <v>84</v>
      </c>
      <c r="D28" s="141" t="s">
        <v>65</v>
      </c>
      <c r="E28" s="141" t="s">
        <v>69</v>
      </c>
      <c r="F28" s="141" t="s">
        <v>70</v>
      </c>
      <c r="G28" s="141">
        <v>2026</v>
      </c>
      <c r="H28" s="141">
        <v>2027</v>
      </c>
      <c r="I28" s="144">
        <v>0</v>
      </c>
      <c r="J28" s="144">
        <v>20000000</v>
      </c>
      <c r="K28" s="144">
        <f t="shared" si="5"/>
        <v>20000000</v>
      </c>
      <c r="L28" s="144">
        <v>0</v>
      </c>
      <c r="M28" s="144">
        <v>0</v>
      </c>
      <c r="N28" s="144">
        <f t="shared" si="6"/>
        <v>0</v>
      </c>
      <c r="O28" s="144">
        <f t="shared" si="7"/>
        <v>0</v>
      </c>
      <c r="P28" s="144">
        <f t="shared" si="7"/>
        <v>20000000</v>
      </c>
      <c r="Q28" s="144">
        <f t="shared" si="8"/>
        <v>20000000</v>
      </c>
      <c r="R28" s="144">
        <v>0</v>
      </c>
      <c r="S28" s="144">
        <v>0</v>
      </c>
      <c r="T28" s="144">
        <f t="shared" si="9"/>
        <v>0</v>
      </c>
      <c r="U28" s="144">
        <v>0</v>
      </c>
      <c r="V28" s="144">
        <f>P28</f>
        <v>20000000</v>
      </c>
      <c r="W28" s="141" t="s">
        <v>85</v>
      </c>
      <c r="X28" s="144">
        <f t="shared" si="10"/>
        <v>20000000</v>
      </c>
      <c r="Y28" s="144">
        <f t="shared" si="11"/>
        <v>0</v>
      </c>
      <c r="Z28" s="147"/>
      <c r="AA28" s="229"/>
      <c r="AB28" s="230" t="s">
        <v>86</v>
      </c>
    </row>
    <row r="29" spans="2:28" ht="54" customHeight="1" x14ac:dyDescent="0.2">
      <c r="B29" s="91" t="s">
        <v>87</v>
      </c>
      <c r="C29" s="52" t="s">
        <v>88</v>
      </c>
      <c r="D29" s="23" t="s">
        <v>65</v>
      </c>
      <c r="E29" s="23" t="s">
        <v>69</v>
      </c>
      <c r="F29" s="39" t="s">
        <v>70</v>
      </c>
      <c r="G29" s="91">
        <v>2026</v>
      </c>
      <c r="H29" s="91">
        <v>2027</v>
      </c>
      <c r="I29" s="109">
        <v>0</v>
      </c>
      <c r="J29" s="109">
        <v>0</v>
      </c>
      <c r="K29" s="109">
        <f t="shared" si="5"/>
        <v>0</v>
      </c>
      <c r="L29" s="109">
        <v>0</v>
      </c>
      <c r="M29" s="109">
        <v>0</v>
      </c>
      <c r="N29" s="109">
        <f t="shared" si="6"/>
        <v>0</v>
      </c>
      <c r="O29" s="109">
        <f t="shared" si="7"/>
        <v>0</v>
      </c>
      <c r="P29" s="109">
        <f t="shared" si="7"/>
        <v>0</v>
      </c>
      <c r="Q29" s="109">
        <f t="shared" si="8"/>
        <v>0</v>
      </c>
      <c r="R29" s="109">
        <v>0</v>
      </c>
      <c r="S29" s="109">
        <v>0</v>
      </c>
      <c r="T29" s="109">
        <f t="shared" si="9"/>
        <v>0</v>
      </c>
      <c r="U29" s="109">
        <v>0</v>
      </c>
      <c r="V29" s="109">
        <v>0</v>
      </c>
      <c r="W29" s="23"/>
      <c r="X29" s="109">
        <f t="shared" si="10"/>
        <v>0</v>
      </c>
      <c r="Y29" s="109">
        <f t="shared" si="11"/>
        <v>0</v>
      </c>
      <c r="Z29" s="20"/>
      <c r="AA29" s="21"/>
    </row>
    <row r="30" spans="2:28" s="9" customFormat="1" ht="45.75" customHeight="1" x14ac:dyDescent="0.2">
      <c r="B30" s="102" t="s">
        <v>89</v>
      </c>
      <c r="C30" s="43" t="s">
        <v>90</v>
      </c>
      <c r="D30" s="17" t="s">
        <v>65</v>
      </c>
      <c r="E30" s="17" t="s">
        <v>31</v>
      </c>
      <c r="F30" s="39"/>
      <c r="G30" s="17">
        <v>2026</v>
      </c>
      <c r="H30" s="17">
        <v>2027</v>
      </c>
      <c r="I30" s="109">
        <v>3000000</v>
      </c>
      <c r="J30" s="109">
        <v>0</v>
      </c>
      <c r="K30" s="109">
        <f t="shared" si="5"/>
        <v>3000000</v>
      </c>
      <c r="L30" s="109">
        <v>3000000</v>
      </c>
      <c r="M30" s="109">
        <v>0</v>
      </c>
      <c r="N30" s="109">
        <f t="shared" si="6"/>
        <v>3000000</v>
      </c>
      <c r="O30" s="110">
        <f t="shared" si="7"/>
        <v>6000000</v>
      </c>
      <c r="P30" s="110">
        <f t="shared" si="7"/>
        <v>0</v>
      </c>
      <c r="Q30" s="110">
        <f t="shared" si="8"/>
        <v>6000000</v>
      </c>
      <c r="R30" s="109">
        <v>6000000</v>
      </c>
      <c r="S30" s="109">
        <v>0</v>
      </c>
      <c r="T30" s="110">
        <f t="shared" si="9"/>
        <v>6000000</v>
      </c>
      <c r="U30" s="109">
        <v>0</v>
      </c>
      <c r="V30" s="109">
        <v>0</v>
      </c>
      <c r="W30" s="23"/>
      <c r="X30" s="110">
        <f t="shared" si="10"/>
        <v>0</v>
      </c>
      <c r="Y30" s="110">
        <f t="shared" si="11"/>
        <v>0</v>
      </c>
      <c r="Z30" s="20"/>
      <c r="AA30" s="81"/>
    </row>
    <row r="31" spans="2:28" s="9" customFormat="1" ht="52.5" customHeight="1" x14ac:dyDescent="0.2">
      <c r="B31" s="27"/>
      <c r="C31" s="27" t="s">
        <v>91</v>
      </c>
      <c r="D31" s="28"/>
      <c r="E31" s="28"/>
      <c r="F31" s="28"/>
      <c r="G31" s="28"/>
      <c r="H31" s="28"/>
      <c r="I31" s="111">
        <f t="shared" ref="I31:V31" si="12">SUM(I20:I30)</f>
        <v>3300000</v>
      </c>
      <c r="J31" s="111">
        <f t="shared" si="12"/>
        <v>218000000</v>
      </c>
      <c r="K31" s="111">
        <f t="shared" si="12"/>
        <v>221300000</v>
      </c>
      <c r="L31" s="111">
        <f t="shared" si="12"/>
        <v>3300000</v>
      </c>
      <c r="M31" s="111">
        <f t="shared" si="12"/>
        <v>20000000</v>
      </c>
      <c r="N31" s="111">
        <f t="shared" si="12"/>
        <v>23300000</v>
      </c>
      <c r="O31" s="111">
        <f t="shared" si="12"/>
        <v>6600000</v>
      </c>
      <c r="P31" s="111">
        <f t="shared" si="12"/>
        <v>238000000</v>
      </c>
      <c r="Q31" s="111">
        <f t="shared" si="12"/>
        <v>244600000</v>
      </c>
      <c r="R31" s="111">
        <f t="shared" si="12"/>
        <v>6600000</v>
      </c>
      <c r="S31" s="111">
        <f t="shared" si="12"/>
        <v>0</v>
      </c>
      <c r="T31" s="111">
        <f t="shared" si="12"/>
        <v>6600000</v>
      </c>
      <c r="U31" s="111">
        <f t="shared" si="12"/>
        <v>0</v>
      </c>
      <c r="V31" s="111">
        <f t="shared" si="12"/>
        <v>238000000</v>
      </c>
      <c r="W31" s="36"/>
      <c r="X31" s="111">
        <f>SUM(X20:X30)</f>
        <v>238000000</v>
      </c>
      <c r="Y31" s="111">
        <f>SUM(Y20:Y30)</f>
        <v>0</v>
      </c>
      <c r="Z31" s="81"/>
      <c r="AA31" s="81"/>
    </row>
    <row r="32" spans="2:28" s="25" customFormat="1" ht="54" customHeight="1" x14ac:dyDescent="0.2">
      <c r="B32" s="10">
        <v>3</v>
      </c>
      <c r="C32" s="53" t="s">
        <v>92</v>
      </c>
      <c r="D32" s="11"/>
      <c r="E32" s="11"/>
      <c r="F32" s="11"/>
      <c r="G32" s="10"/>
      <c r="H32" s="10"/>
      <c r="I32" s="12"/>
      <c r="J32" s="12"/>
      <c r="K32" s="12"/>
      <c r="L32" s="12"/>
      <c r="M32" s="12"/>
      <c r="N32" s="12"/>
      <c r="O32" s="12"/>
      <c r="P32" s="12"/>
      <c r="Q32" s="12"/>
      <c r="R32" s="12"/>
      <c r="S32" s="12"/>
      <c r="T32" s="12"/>
      <c r="U32" s="12"/>
      <c r="V32" s="12"/>
      <c r="W32" s="12"/>
      <c r="X32" s="12"/>
      <c r="Y32" s="12"/>
      <c r="Z32" s="80"/>
      <c r="AA32" s="80"/>
    </row>
    <row r="33" spans="1:27" s="172" customFormat="1" ht="82.5" customHeight="1" x14ac:dyDescent="0.2">
      <c r="B33" s="139" t="s">
        <v>93</v>
      </c>
      <c r="C33" s="173" t="s">
        <v>94</v>
      </c>
      <c r="D33" s="145" t="s">
        <v>35</v>
      </c>
      <c r="E33" s="145" t="s">
        <v>69</v>
      </c>
      <c r="F33" s="169" t="s">
        <v>95</v>
      </c>
      <c r="G33" s="142">
        <v>2026</v>
      </c>
      <c r="H33" s="143">
        <v>2027</v>
      </c>
      <c r="I33" s="174"/>
      <c r="J33" s="174"/>
      <c r="K33" s="174"/>
      <c r="L33" s="174"/>
      <c r="M33" s="174"/>
      <c r="N33" s="174"/>
      <c r="O33" s="174"/>
      <c r="P33" s="174"/>
      <c r="Q33" s="174"/>
      <c r="R33" s="174"/>
      <c r="S33" s="174"/>
      <c r="T33" s="174"/>
      <c r="U33" s="174"/>
      <c r="V33" s="174"/>
      <c r="W33" s="175"/>
      <c r="X33" s="174"/>
      <c r="Y33" s="174"/>
      <c r="Z33" s="147"/>
      <c r="AA33" s="176"/>
    </row>
    <row r="34" spans="1:27" s="8" customFormat="1" ht="70.5" customHeight="1" x14ac:dyDescent="0.25">
      <c r="B34" s="91" t="s">
        <v>96</v>
      </c>
      <c r="C34" s="97" t="s">
        <v>97</v>
      </c>
      <c r="D34" s="42" t="s">
        <v>35</v>
      </c>
      <c r="E34" s="42" t="s">
        <v>69</v>
      </c>
      <c r="F34" s="39" t="s">
        <v>98</v>
      </c>
      <c r="G34" s="108">
        <v>2026</v>
      </c>
      <c r="H34" s="91">
        <v>2027</v>
      </c>
      <c r="I34" s="109">
        <v>1500000</v>
      </c>
      <c r="J34" s="109">
        <v>0</v>
      </c>
      <c r="K34" s="109">
        <f t="shared" ref="K34:K39" si="13">I34+J34</f>
        <v>1500000</v>
      </c>
      <c r="L34" s="109">
        <v>1500000</v>
      </c>
      <c r="M34" s="109">
        <v>0</v>
      </c>
      <c r="N34" s="109">
        <f t="shared" ref="N34:N39" si="14">L34+M34</f>
        <v>1500000</v>
      </c>
      <c r="O34" s="109">
        <f t="shared" ref="O34:P39" si="15">I34+L34</f>
        <v>3000000</v>
      </c>
      <c r="P34" s="109">
        <f t="shared" si="15"/>
        <v>0</v>
      </c>
      <c r="Q34" s="109">
        <f t="shared" ref="Q34:Q39" si="16">O34+P34</f>
        <v>3000000</v>
      </c>
      <c r="R34" s="109">
        <v>3000000</v>
      </c>
      <c r="S34" s="109">
        <v>0</v>
      </c>
      <c r="T34" s="109">
        <f t="shared" ref="T34:T39" si="17">R34+S34</f>
        <v>3000000</v>
      </c>
      <c r="U34" s="109">
        <v>0</v>
      </c>
      <c r="V34" s="109">
        <v>0</v>
      </c>
      <c r="W34" s="40"/>
      <c r="X34" s="109">
        <f t="shared" ref="X34:X39" si="18">U34+V34</f>
        <v>0</v>
      </c>
      <c r="Y34" s="109">
        <f t="shared" ref="Y34:Y39" si="19">Q34-T34-X34</f>
        <v>0</v>
      </c>
      <c r="Z34" s="23"/>
      <c r="AA34" s="108"/>
    </row>
    <row r="35" spans="1:27" s="8" customFormat="1" ht="55.5" customHeight="1" x14ac:dyDescent="0.25">
      <c r="B35" s="91" t="s">
        <v>99</v>
      </c>
      <c r="C35" s="16" t="s">
        <v>100</v>
      </c>
      <c r="D35" s="39" t="s">
        <v>35</v>
      </c>
      <c r="E35" s="39" t="s">
        <v>69</v>
      </c>
      <c r="F35" s="39" t="s">
        <v>101</v>
      </c>
      <c r="G35" s="108">
        <v>2026</v>
      </c>
      <c r="H35" s="91">
        <v>2027</v>
      </c>
      <c r="I35" s="109">
        <v>800000</v>
      </c>
      <c r="J35" s="109">
        <v>0</v>
      </c>
      <c r="K35" s="109">
        <f t="shared" si="13"/>
        <v>800000</v>
      </c>
      <c r="L35" s="109">
        <v>800000</v>
      </c>
      <c r="M35" s="109">
        <v>0</v>
      </c>
      <c r="N35" s="109">
        <f t="shared" si="14"/>
        <v>800000</v>
      </c>
      <c r="O35" s="109">
        <f t="shared" si="15"/>
        <v>1600000</v>
      </c>
      <c r="P35" s="109">
        <f t="shared" si="15"/>
        <v>0</v>
      </c>
      <c r="Q35" s="109">
        <f t="shared" si="16"/>
        <v>1600000</v>
      </c>
      <c r="R35" s="109">
        <v>1600000</v>
      </c>
      <c r="S35" s="109">
        <v>0</v>
      </c>
      <c r="T35" s="109">
        <f t="shared" si="17"/>
        <v>1600000</v>
      </c>
      <c r="U35" s="109">
        <v>0</v>
      </c>
      <c r="V35" s="109">
        <v>0</v>
      </c>
      <c r="W35" s="40"/>
      <c r="X35" s="109">
        <f t="shared" si="18"/>
        <v>0</v>
      </c>
      <c r="Y35" s="109">
        <f t="shared" si="19"/>
        <v>0</v>
      </c>
      <c r="Z35" s="23"/>
      <c r="AA35" s="108"/>
    </row>
    <row r="36" spans="1:27" s="8" customFormat="1" ht="54" customHeight="1" x14ac:dyDescent="0.25">
      <c r="B36" s="91" t="s">
        <v>102</v>
      </c>
      <c r="C36" s="16" t="s">
        <v>103</v>
      </c>
      <c r="D36" s="39" t="s">
        <v>35</v>
      </c>
      <c r="E36" s="39" t="s">
        <v>69</v>
      </c>
      <c r="F36" s="39" t="s">
        <v>104</v>
      </c>
      <c r="G36" s="108">
        <v>2026</v>
      </c>
      <c r="H36" s="91">
        <v>2027</v>
      </c>
      <c r="I36" s="109">
        <v>115000000</v>
      </c>
      <c r="J36" s="109">
        <v>0</v>
      </c>
      <c r="K36" s="109">
        <f t="shared" si="13"/>
        <v>115000000</v>
      </c>
      <c r="L36" s="109">
        <v>115000000</v>
      </c>
      <c r="M36" s="109">
        <v>0</v>
      </c>
      <c r="N36" s="109">
        <f t="shared" si="14"/>
        <v>115000000</v>
      </c>
      <c r="O36" s="109">
        <f t="shared" si="15"/>
        <v>230000000</v>
      </c>
      <c r="P36" s="109">
        <f t="shared" si="15"/>
        <v>0</v>
      </c>
      <c r="Q36" s="109">
        <f t="shared" si="16"/>
        <v>230000000</v>
      </c>
      <c r="R36" s="109">
        <v>230000000</v>
      </c>
      <c r="S36" s="109">
        <v>0</v>
      </c>
      <c r="T36" s="109">
        <f t="shared" si="17"/>
        <v>230000000</v>
      </c>
      <c r="U36" s="109">
        <v>0</v>
      </c>
      <c r="V36" s="109">
        <v>0</v>
      </c>
      <c r="W36" s="40"/>
      <c r="X36" s="109">
        <f t="shared" si="18"/>
        <v>0</v>
      </c>
      <c r="Y36" s="109">
        <f t="shared" si="19"/>
        <v>0</v>
      </c>
      <c r="Z36" s="23"/>
      <c r="AA36" s="108"/>
    </row>
    <row r="37" spans="1:27" s="146" customFormat="1" ht="48" customHeight="1" x14ac:dyDescent="0.25">
      <c r="B37" s="139" t="s">
        <v>105</v>
      </c>
      <c r="C37" s="140" t="s">
        <v>106</v>
      </c>
      <c r="D37" s="141" t="s">
        <v>35</v>
      </c>
      <c r="E37" s="141" t="s">
        <v>69</v>
      </c>
      <c r="F37" s="139"/>
      <c r="G37" s="142">
        <v>2026</v>
      </c>
      <c r="H37" s="143">
        <v>2027</v>
      </c>
      <c r="I37" s="144">
        <v>0</v>
      </c>
      <c r="J37" s="144">
        <v>60000000</v>
      </c>
      <c r="K37" s="144">
        <f t="shared" si="13"/>
        <v>60000000</v>
      </c>
      <c r="L37" s="144">
        <v>0</v>
      </c>
      <c r="M37" s="144">
        <v>0</v>
      </c>
      <c r="N37" s="144">
        <f t="shared" si="14"/>
        <v>0</v>
      </c>
      <c r="O37" s="144">
        <f t="shared" si="15"/>
        <v>0</v>
      </c>
      <c r="P37" s="144">
        <f t="shared" si="15"/>
        <v>60000000</v>
      </c>
      <c r="Q37" s="144">
        <f t="shared" si="16"/>
        <v>60000000</v>
      </c>
      <c r="R37" s="144">
        <v>0</v>
      </c>
      <c r="S37" s="144">
        <v>0</v>
      </c>
      <c r="T37" s="144">
        <f t="shared" si="17"/>
        <v>0</v>
      </c>
      <c r="U37" s="144">
        <v>0</v>
      </c>
      <c r="V37" s="144">
        <v>60000000</v>
      </c>
      <c r="W37" s="141" t="s">
        <v>73</v>
      </c>
      <c r="X37" s="144">
        <f t="shared" si="18"/>
        <v>60000000</v>
      </c>
      <c r="Y37" s="144">
        <f t="shared" si="19"/>
        <v>0</v>
      </c>
      <c r="Z37" s="141"/>
      <c r="AA37" s="145"/>
    </row>
    <row r="38" spans="1:27" s="7" customFormat="1" ht="38.25" customHeight="1" x14ac:dyDescent="0.2">
      <c r="B38" s="2" t="s">
        <v>107</v>
      </c>
      <c r="C38" s="13" t="s">
        <v>108</v>
      </c>
      <c r="D38" s="23" t="s">
        <v>35</v>
      </c>
      <c r="E38" s="23" t="s">
        <v>69</v>
      </c>
      <c r="F38" s="2"/>
      <c r="G38" s="108">
        <v>2026</v>
      </c>
      <c r="H38" s="91">
        <v>2027</v>
      </c>
      <c r="I38" s="109">
        <v>0</v>
      </c>
      <c r="J38" s="109">
        <v>25000000</v>
      </c>
      <c r="K38" s="109">
        <f t="shared" si="13"/>
        <v>25000000</v>
      </c>
      <c r="L38" s="109">
        <v>0</v>
      </c>
      <c r="M38" s="109">
        <v>0</v>
      </c>
      <c r="N38" s="109">
        <f t="shared" si="14"/>
        <v>0</v>
      </c>
      <c r="O38" s="109">
        <f t="shared" si="15"/>
        <v>0</v>
      </c>
      <c r="P38" s="109">
        <f t="shared" si="15"/>
        <v>25000000</v>
      </c>
      <c r="Q38" s="109">
        <f t="shared" si="16"/>
        <v>25000000</v>
      </c>
      <c r="R38" s="109">
        <v>0</v>
      </c>
      <c r="S38" s="109">
        <v>0</v>
      </c>
      <c r="T38" s="109">
        <f t="shared" si="17"/>
        <v>0</v>
      </c>
      <c r="U38" s="109">
        <v>0</v>
      </c>
      <c r="V38" s="109">
        <v>25000000</v>
      </c>
      <c r="W38" s="23" t="s">
        <v>73</v>
      </c>
      <c r="X38" s="109">
        <f t="shared" si="18"/>
        <v>25000000</v>
      </c>
      <c r="Y38" s="109">
        <f t="shared" si="19"/>
        <v>0</v>
      </c>
      <c r="Z38" s="20"/>
    </row>
    <row r="39" spans="1:27" s="223" customFormat="1" ht="76.5" x14ac:dyDescent="0.2">
      <c r="A39" s="221"/>
      <c r="B39" s="151" t="s">
        <v>109</v>
      </c>
      <c r="C39" s="149" t="s">
        <v>110</v>
      </c>
      <c r="D39" s="151"/>
      <c r="E39" s="143" t="s">
        <v>111</v>
      </c>
      <c r="F39" s="143" t="s">
        <v>112</v>
      </c>
      <c r="G39" s="218">
        <v>2026</v>
      </c>
      <c r="H39" s="143">
        <v>2027</v>
      </c>
      <c r="I39" s="222">
        <v>52553751</v>
      </c>
      <c r="J39" s="220">
        <v>122625419</v>
      </c>
      <c r="K39" s="222">
        <f t="shared" si="13"/>
        <v>175179170</v>
      </c>
      <c r="L39" s="222">
        <v>49330323.75</v>
      </c>
      <c r="M39" s="220">
        <v>115104088.75</v>
      </c>
      <c r="N39" s="222">
        <f t="shared" si="14"/>
        <v>164434412.5</v>
      </c>
      <c r="O39" s="222">
        <f t="shared" si="15"/>
        <v>101884074.75</v>
      </c>
      <c r="P39" s="222">
        <f t="shared" si="15"/>
        <v>237729507.75</v>
      </c>
      <c r="Q39" s="222">
        <f t="shared" si="16"/>
        <v>339613582.5</v>
      </c>
      <c r="R39" s="222">
        <v>0</v>
      </c>
      <c r="S39" s="222">
        <v>0</v>
      </c>
      <c r="T39" s="222">
        <f t="shared" si="17"/>
        <v>0</v>
      </c>
      <c r="U39" s="222">
        <v>101884074.75</v>
      </c>
      <c r="V39" s="222">
        <v>237729507.75</v>
      </c>
      <c r="W39" s="143" t="s">
        <v>113</v>
      </c>
      <c r="X39" s="222">
        <f t="shared" si="18"/>
        <v>339613582.5</v>
      </c>
      <c r="Y39" s="151">
        <f t="shared" si="19"/>
        <v>0</v>
      </c>
      <c r="Z39" s="221"/>
      <c r="AA39" s="221"/>
    </row>
    <row r="40" spans="1:27" s="25" customFormat="1" ht="27.75" customHeight="1" x14ac:dyDescent="0.2">
      <c r="B40" s="27"/>
      <c r="C40" s="27" t="s">
        <v>114</v>
      </c>
      <c r="D40" s="28"/>
      <c r="E40" s="28"/>
      <c r="F40" s="28"/>
      <c r="G40" s="114"/>
      <c r="H40" s="114"/>
      <c r="I40" s="111">
        <f t="shared" ref="I40:V40" si="20">SUM(I33:I39)</f>
        <v>169853751</v>
      </c>
      <c r="J40" s="111">
        <f t="shared" si="20"/>
        <v>207625419</v>
      </c>
      <c r="K40" s="111">
        <f t="shared" si="20"/>
        <v>377479170</v>
      </c>
      <c r="L40" s="111">
        <f t="shared" si="20"/>
        <v>166630323.75</v>
      </c>
      <c r="M40" s="111">
        <f t="shared" si="20"/>
        <v>115104088.75</v>
      </c>
      <c r="N40" s="111">
        <f t="shared" si="20"/>
        <v>281734412.5</v>
      </c>
      <c r="O40" s="111">
        <f t="shared" si="20"/>
        <v>336484074.75</v>
      </c>
      <c r="P40" s="111">
        <f t="shared" si="20"/>
        <v>322729507.75</v>
      </c>
      <c r="Q40" s="111">
        <f t="shared" si="20"/>
        <v>659213582.5</v>
      </c>
      <c r="R40" s="111">
        <f t="shared" si="20"/>
        <v>234600000</v>
      </c>
      <c r="S40" s="111">
        <f t="shared" si="20"/>
        <v>0</v>
      </c>
      <c r="T40" s="111">
        <f t="shared" si="20"/>
        <v>234600000</v>
      </c>
      <c r="U40" s="111">
        <f t="shared" si="20"/>
        <v>101884074.75</v>
      </c>
      <c r="V40" s="111">
        <f t="shared" si="20"/>
        <v>322729507.75</v>
      </c>
      <c r="W40" s="36"/>
      <c r="X40" s="111">
        <f>SUM(X33:X39)</f>
        <v>424613582.5</v>
      </c>
      <c r="Y40" s="111">
        <f>SUM(Y33:Y39)</f>
        <v>0</v>
      </c>
      <c r="Z40" s="80"/>
      <c r="AA40" s="80"/>
    </row>
    <row r="41" spans="1:27" s="9" customFormat="1" ht="69" customHeight="1" x14ac:dyDescent="0.2">
      <c r="B41" s="10">
        <v>4</v>
      </c>
      <c r="C41" s="38" t="s">
        <v>115</v>
      </c>
      <c r="D41" s="11"/>
      <c r="E41" s="11"/>
      <c r="F41" s="11"/>
      <c r="G41" s="10"/>
      <c r="H41" s="10"/>
      <c r="I41" s="12"/>
      <c r="J41" s="12"/>
      <c r="K41" s="12"/>
      <c r="L41" s="12"/>
      <c r="M41" s="12"/>
      <c r="N41" s="12"/>
      <c r="O41" s="12"/>
      <c r="P41" s="12"/>
      <c r="Q41" s="12"/>
      <c r="R41" s="12"/>
      <c r="S41" s="12"/>
      <c r="T41" s="12"/>
      <c r="U41" s="12"/>
      <c r="V41" s="12"/>
      <c r="W41" s="12"/>
      <c r="X41" s="12"/>
      <c r="Y41" s="12"/>
      <c r="Z41" s="81"/>
      <c r="AA41" s="81"/>
    </row>
    <row r="42" spans="1:27" s="25" customFormat="1" ht="36.75" customHeight="1" x14ac:dyDescent="0.2">
      <c r="B42" s="2" t="s">
        <v>116</v>
      </c>
      <c r="C42" s="35" t="s">
        <v>117</v>
      </c>
      <c r="D42" s="39" t="s">
        <v>35</v>
      </c>
      <c r="E42" s="39" t="s">
        <v>31</v>
      </c>
      <c r="F42" s="44" t="s">
        <v>118</v>
      </c>
      <c r="G42" s="107">
        <v>2026</v>
      </c>
      <c r="H42" s="107">
        <v>2027</v>
      </c>
      <c r="I42" s="110">
        <v>600000</v>
      </c>
      <c r="J42" s="110">
        <v>0</v>
      </c>
      <c r="K42" s="110">
        <f>I42+J42</f>
        <v>600000</v>
      </c>
      <c r="L42" s="110">
        <v>600000</v>
      </c>
      <c r="M42" s="110">
        <v>0</v>
      </c>
      <c r="N42" s="110">
        <f>L42+M42</f>
        <v>600000</v>
      </c>
      <c r="O42" s="110">
        <f t="shared" ref="O42:P44" si="21">I42+L42</f>
        <v>1200000</v>
      </c>
      <c r="P42" s="110">
        <f t="shared" si="21"/>
        <v>0</v>
      </c>
      <c r="Q42" s="110">
        <f>O42+P42</f>
        <v>1200000</v>
      </c>
      <c r="R42" s="110">
        <v>1200000</v>
      </c>
      <c r="S42" s="110">
        <v>0</v>
      </c>
      <c r="T42" s="110">
        <f>R42+S42</f>
        <v>1200000</v>
      </c>
      <c r="U42" s="110">
        <v>0</v>
      </c>
      <c r="V42" s="110">
        <v>0</v>
      </c>
      <c r="W42" s="19"/>
      <c r="X42" s="110">
        <f>U42+V42</f>
        <v>0</v>
      </c>
      <c r="Y42" s="110">
        <f>Q42-T42-X42</f>
        <v>0</v>
      </c>
      <c r="Z42" s="20"/>
      <c r="AA42" s="93"/>
    </row>
    <row r="43" spans="1:27" s="25" customFormat="1" ht="39" customHeight="1" x14ac:dyDescent="0.2">
      <c r="B43" s="91" t="s">
        <v>119</v>
      </c>
      <c r="C43" s="20" t="s">
        <v>120</v>
      </c>
      <c r="D43" s="39"/>
      <c r="E43" s="39" t="s">
        <v>121</v>
      </c>
      <c r="F43" s="44" t="s">
        <v>122</v>
      </c>
      <c r="G43" s="107">
        <v>2026</v>
      </c>
      <c r="H43" s="107">
        <v>2027</v>
      </c>
      <c r="I43" s="110">
        <v>0</v>
      </c>
      <c r="J43" s="110">
        <v>0</v>
      </c>
      <c r="K43" s="110">
        <f>I43+J43</f>
        <v>0</v>
      </c>
      <c r="L43" s="110">
        <v>0</v>
      </c>
      <c r="M43" s="110">
        <v>0</v>
      </c>
      <c r="N43" s="110">
        <f>L43+M43</f>
        <v>0</v>
      </c>
      <c r="O43" s="110">
        <f t="shared" si="21"/>
        <v>0</v>
      </c>
      <c r="P43" s="110">
        <f t="shared" si="21"/>
        <v>0</v>
      </c>
      <c r="Q43" s="110">
        <f>O43+P43</f>
        <v>0</v>
      </c>
      <c r="R43" s="110"/>
      <c r="S43" s="110"/>
      <c r="T43" s="110"/>
      <c r="U43" s="110"/>
      <c r="V43" s="110"/>
      <c r="W43" s="19"/>
      <c r="X43" s="110"/>
      <c r="Y43" s="110"/>
      <c r="Z43" s="93"/>
      <c r="AA43" s="93"/>
    </row>
    <row r="44" spans="1:27" s="9" customFormat="1" ht="51" customHeight="1" x14ac:dyDescent="0.2">
      <c r="B44" s="23" t="s">
        <v>123</v>
      </c>
      <c r="C44" s="20" t="s">
        <v>124</v>
      </c>
      <c r="D44" s="17" t="s">
        <v>35</v>
      </c>
      <c r="E44" s="17" t="s">
        <v>69</v>
      </c>
      <c r="F44" s="44" t="s">
        <v>118</v>
      </c>
      <c r="G44" s="17">
        <v>2026</v>
      </c>
      <c r="H44" s="17">
        <v>2027</v>
      </c>
      <c r="I44" s="109">
        <v>400000</v>
      </c>
      <c r="J44" s="109">
        <v>0</v>
      </c>
      <c r="K44" s="109">
        <f>I44+J44</f>
        <v>400000</v>
      </c>
      <c r="L44" s="109">
        <v>400000</v>
      </c>
      <c r="M44" s="109">
        <v>0</v>
      </c>
      <c r="N44" s="109">
        <f>L44+M44</f>
        <v>400000</v>
      </c>
      <c r="O44" s="109">
        <f t="shared" si="21"/>
        <v>800000</v>
      </c>
      <c r="P44" s="109">
        <f t="shared" si="21"/>
        <v>0</v>
      </c>
      <c r="Q44" s="109">
        <f>O44+P44</f>
        <v>800000</v>
      </c>
      <c r="R44" s="109">
        <v>800000</v>
      </c>
      <c r="S44" s="109">
        <v>0</v>
      </c>
      <c r="T44" s="109">
        <f>R44+S44</f>
        <v>800000</v>
      </c>
      <c r="U44" s="109">
        <v>0</v>
      </c>
      <c r="V44" s="109">
        <v>0</v>
      </c>
      <c r="W44" s="19"/>
      <c r="X44" s="110">
        <f>U44+V44</f>
        <v>0</v>
      </c>
      <c r="Y44" s="110">
        <f>Q44-T44-X44</f>
        <v>0</v>
      </c>
      <c r="Z44" s="20"/>
      <c r="AA44" s="94"/>
    </row>
    <row r="45" spans="1:27" s="9" customFormat="1" ht="38.25" customHeight="1" x14ac:dyDescent="0.2">
      <c r="B45" s="141" t="s">
        <v>125</v>
      </c>
      <c r="C45" s="231" t="s">
        <v>126</v>
      </c>
      <c r="D45" s="17"/>
      <c r="E45" s="17" t="s">
        <v>69</v>
      </c>
      <c r="F45" s="177" t="s">
        <v>85</v>
      </c>
      <c r="G45" s="17">
        <v>2026</v>
      </c>
      <c r="H45" s="17">
        <v>2027</v>
      </c>
      <c r="I45" s="144"/>
      <c r="J45" s="144"/>
      <c r="K45" s="144"/>
      <c r="L45" s="144"/>
      <c r="M45" s="144"/>
      <c r="N45" s="144"/>
      <c r="O45" s="144"/>
      <c r="P45" s="144"/>
      <c r="Q45" s="144"/>
      <c r="R45" s="144"/>
      <c r="S45" s="144"/>
      <c r="T45" s="144"/>
      <c r="U45" s="144"/>
      <c r="V45" s="144"/>
      <c r="W45" s="19"/>
      <c r="X45" s="110"/>
      <c r="Y45" s="110"/>
      <c r="Z45" s="147"/>
      <c r="AA45" s="94"/>
    </row>
    <row r="46" spans="1:27" s="9" customFormat="1" ht="36" customHeight="1" x14ac:dyDescent="0.2">
      <c r="B46" s="141" t="s">
        <v>127</v>
      </c>
      <c r="C46" s="178" t="s">
        <v>128</v>
      </c>
      <c r="D46" s="17"/>
      <c r="E46" s="17" t="s">
        <v>69</v>
      </c>
      <c r="F46" s="177" t="s">
        <v>85</v>
      </c>
      <c r="G46" s="17">
        <v>2027</v>
      </c>
      <c r="H46" s="17">
        <v>2027</v>
      </c>
      <c r="I46" s="144"/>
      <c r="J46" s="144"/>
      <c r="K46" s="144"/>
      <c r="L46" s="144"/>
      <c r="M46" s="144"/>
      <c r="N46" s="144"/>
      <c r="O46" s="144"/>
      <c r="P46" s="144"/>
      <c r="Q46" s="144"/>
      <c r="R46" s="144"/>
      <c r="S46" s="144"/>
      <c r="T46" s="144"/>
      <c r="U46" s="144"/>
      <c r="V46" s="144"/>
      <c r="W46" s="19"/>
      <c r="X46" s="110"/>
      <c r="Y46" s="110"/>
      <c r="Z46" s="147"/>
      <c r="AA46" s="94"/>
    </row>
    <row r="47" spans="1:27" s="9" customFormat="1" ht="44.25" customHeight="1" x14ac:dyDescent="0.2">
      <c r="B47" s="2" t="s">
        <v>129</v>
      </c>
      <c r="C47" s="13" t="s">
        <v>130</v>
      </c>
      <c r="D47" s="95" t="s">
        <v>35</v>
      </c>
      <c r="E47" s="95" t="s">
        <v>69</v>
      </c>
      <c r="F47" s="17" t="s">
        <v>131</v>
      </c>
      <c r="G47" s="107">
        <v>2026</v>
      </c>
      <c r="H47" s="91">
        <v>2027</v>
      </c>
      <c r="I47" s="109">
        <v>0</v>
      </c>
      <c r="J47" s="109">
        <v>0</v>
      </c>
      <c r="K47" s="109">
        <f>I47+J47</f>
        <v>0</v>
      </c>
      <c r="L47" s="109">
        <v>0</v>
      </c>
      <c r="M47" s="109">
        <v>0</v>
      </c>
      <c r="N47" s="109">
        <f>L47+M47</f>
        <v>0</v>
      </c>
      <c r="O47" s="109">
        <f>I47+L47</f>
        <v>0</v>
      </c>
      <c r="P47" s="109">
        <f>J47+M47</f>
        <v>0</v>
      </c>
      <c r="Q47" s="109">
        <f>O47+P47</f>
        <v>0</v>
      </c>
      <c r="R47" s="109">
        <v>0</v>
      </c>
      <c r="S47" s="109">
        <v>0</v>
      </c>
      <c r="T47" s="109">
        <f>R47+S47</f>
        <v>0</v>
      </c>
      <c r="U47" s="109">
        <v>0</v>
      </c>
      <c r="V47" s="109">
        <v>0</v>
      </c>
      <c r="W47" s="19"/>
      <c r="X47" s="110">
        <f>U47+V47</f>
        <v>0</v>
      </c>
      <c r="Y47" s="110">
        <f>Q47-T47-X47</f>
        <v>0</v>
      </c>
      <c r="Z47" s="20"/>
      <c r="AA47" s="94"/>
    </row>
    <row r="48" spans="1:27" s="9" customFormat="1" ht="50.25" customHeight="1" x14ac:dyDescent="0.2">
      <c r="B48" s="91" t="s">
        <v>132</v>
      </c>
      <c r="C48" s="97" t="s">
        <v>133</v>
      </c>
      <c r="D48" s="95" t="s">
        <v>35</v>
      </c>
      <c r="E48" s="95" t="s">
        <v>31</v>
      </c>
      <c r="F48" s="17" t="s">
        <v>131</v>
      </c>
      <c r="G48" s="107">
        <v>2026</v>
      </c>
      <c r="H48" s="95">
        <v>2027</v>
      </c>
      <c r="I48" s="109">
        <v>500000</v>
      </c>
      <c r="J48" s="109">
        <v>0</v>
      </c>
      <c r="K48" s="109">
        <f>I48+J48</f>
        <v>500000</v>
      </c>
      <c r="L48" s="109">
        <v>0</v>
      </c>
      <c r="M48" s="109">
        <v>0</v>
      </c>
      <c r="N48" s="109">
        <f>L48+M48</f>
        <v>0</v>
      </c>
      <c r="O48" s="109">
        <f>I48+L48</f>
        <v>500000</v>
      </c>
      <c r="P48" s="109">
        <f>J48+M48</f>
        <v>0</v>
      </c>
      <c r="Q48" s="109">
        <f>O48+P48</f>
        <v>500000</v>
      </c>
      <c r="R48" s="109">
        <v>500000</v>
      </c>
      <c r="S48" s="109">
        <v>0</v>
      </c>
      <c r="T48" s="109">
        <f>R48+S48</f>
        <v>500000</v>
      </c>
      <c r="U48" s="109">
        <v>0</v>
      </c>
      <c r="V48" s="109">
        <v>0</v>
      </c>
      <c r="W48" s="19"/>
      <c r="X48" s="110">
        <f>U48+V48</f>
        <v>0</v>
      </c>
      <c r="Y48" s="110">
        <f>Q48-T48-X48</f>
        <v>0</v>
      </c>
      <c r="Z48" s="20"/>
      <c r="AA48" s="94"/>
    </row>
    <row r="49" spans="1:27" s="9" customFormat="1" ht="30" customHeight="1" x14ac:dyDescent="0.2">
      <c r="B49" s="23" t="s">
        <v>134</v>
      </c>
      <c r="C49" s="20" t="s">
        <v>135</v>
      </c>
      <c r="D49" s="17" t="s">
        <v>35</v>
      </c>
      <c r="E49" s="17" t="s">
        <v>31</v>
      </c>
      <c r="F49" s="17" t="s">
        <v>131</v>
      </c>
      <c r="G49" s="17">
        <v>2026</v>
      </c>
      <c r="H49" s="17">
        <v>2027</v>
      </c>
      <c r="I49" s="109">
        <v>128000</v>
      </c>
      <c r="J49" s="109">
        <v>0</v>
      </c>
      <c r="K49" s="109">
        <f t="shared" ref="K49:K57" si="22">I49+J49</f>
        <v>128000</v>
      </c>
      <c r="L49" s="109">
        <v>128000</v>
      </c>
      <c r="M49" s="109">
        <v>0</v>
      </c>
      <c r="N49" s="109">
        <f t="shared" ref="N49:N57" si="23">L49+M49</f>
        <v>128000</v>
      </c>
      <c r="O49" s="109">
        <f t="shared" ref="O49:O57" si="24">I49+L49</f>
        <v>256000</v>
      </c>
      <c r="P49" s="109">
        <f t="shared" ref="P49:P57" si="25">J49+M49</f>
        <v>0</v>
      </c>
      <c r="Q49" s="109">
        <f t="shared" ref="Q49:Q57" si="26">O49+P49</f>
        <v>256000</v>
      </c>
      <c r="R49" s="109">
        <v>256000</v>
      </c>
      <c r="S49" s="109">
        <v>0</v>
      </c>
      <c r="T49" s="109">
        <f t="shared" ref="T49:T57" si="27">R49+S49</f>
        <v>256000</v>
      </c>
      <c r="U49" s="109">
        <v>0</v>
      </c>
      <c r="V49" s="109">
        <v>0</v>
      </c>
      <c r="W49" s="19"/>
      <c r="X49" s="110">
        <f t="shared" ref="X49:X57" si="28">U49+V49</f>
        <v>0</v>
      </c>
      <c r="Y49" s="110">
        <f t="shared" ref="Y49:Y57" si="29">Q49-T49-X49</f>
        <v>0</v>
      </c>
      <c r="Z49" s="20"/>
      <c r="AA49" s="94"/>
    </row>
    <row r="50" spans="1:27" s="9" customFormat="1" ht="57" customHeight="1" x14ac:dyDescent="0.2">
      <c r="B50" s="2" t="s">
        <v>136</v>
      </c>
      <c r="C50" s="35" t="s">
        <v>137</v>
      </c>
      <c r="D50" s="17" t="s">
        <v>35</v>
      </c>
      <c r="E50" s="17" t="s">
        <v>69</v>
      </c>
      <c r="F50" s="31" t="s">
        <v>138</v>
      </c>
      <c r="G50" s="107">
        <v>2026</v>
      </c>
      <c r="H50" s="95">
        <v>2027</v>
      </c>
      <c r="I50" s="110">
        <v>500000</v>
      </c>
      <c r="J50" s="110">
        <v>0</v>
      </c>
      <c r="K50" s="110">
        <f t="shared" si="22"/>
        <v>500000</v>
      </c>
      <c r="L50" s="110">
        <v>0</v>
      </c>
      <c r="M50" s="110">
        <v>0</v>
      </c>
      <c r="N50" s="110">
        <f t="shared" si="23"/>
        <v>0</v>
      </c>
      <c r="O50" s="110">
        <f t="shared" si="24"/>
        <v>500000</v>
      </c>
      <c r="P50" s="110">
        <f t="shared" si="25"/>
        <v>0</v>
      </c>
      <c r="Q50" s="110">
        <f t="shared" si="26"/>
        <v>500000</v>
      </c>
      <c r="R50" s="110">
        <v>500000</v>
      </c>
      <c r="S50" s="110">
        <v>0</v>
      </c>
      <c r="T50" s="110">
        <f t="shared" si="27"/>
        <v>500000</v>
      </c>
      <c r="U50" s="110">
        <v>0</v>
      </c>
      <c r="V50" s="110">
        <v>0</v>
      </c>
      <c r="W50" s="19"/>
      <c r="X50" s="110">
        <f t="shared" si="28"/>
        <v>0</v>
      </c>
      <c r="Y50" s="110">
        <f t="shared" si="29"/>
        <v>0</v>
      </c>
      <c r="Z50" s="20"/>
      <c r="AA50" s="105"/>
    </row>
    <row r="51" spans="1:27" s="9" customFormat="1" ht="31.5" customHeight="1" x14ac:dyDescent="0.2">
      <c r="B51" s="91" t="s">
        <v>139</v>
      </c>
      <c r="C51" s="16" t="s">
        <v>140</v>
      </c>
      <c r="D51" s="17" t="s">
        <v>35</v>
      </c>
      <c r="E51" s="17" t="s">
        <v>69</v>
      </c>
      <c r="F51" s="31" t="s">
        <v>138</v>
      </c>
      <c r="G51" s="107">
        <v>2026</v>
      </c>
      <c r="H51" s="95">
        <v>2027</v>
      </c>
      <c r="I51" s="110">
        <v>350000</v>
      </c>
      <c r="J51" s="110">
        <v>0</v>
      </c>
      <c r="K51" s="110">
        <f t="shared" si="22"/>
        <v>350000</v>
      </c>
      <c r="L51" s="110">
        <v>0</v>
      </c>
      <c r="M51" s="110">
        <v>0</v>
      </c>
      <c r="N51" s="110">
        <f t="shared" si="23"/>
        <v>0</v>
      </c>
      <c r="O51" s="110">
        <f t="shared" si="24"/>
        <v>350000</v>
      </c>
      <c r="P51" s="110">
        <f t="shared" si="25"/>
        <v>0</v>
      </c>
      <c r="Q51" s="110">
        <f t="shared" si="26"/>
        <v>350000</v>
      </c>
      <c r="R51" s="110">
        <v>350000</v>
      </c>
      <c r="S51" s="110">
        <v>0</v>
      </c>
      <c r="T51" s="110">
        <f t="shared" si="27"/>
        <v>350000</v>
      </c>
      <c r="U51" s="110">
        <v>0</v>
      </c>
      <c r="V51" s="110">
        <v>0</v>
      </c>
      <c r="W51" s="19"/>
      <c r="X51" s="110">
        <f t="shared" si="28"/>
        <v>0</v>
      </c>
      <c r="Y51" s="110">
        <f t="shared" si="29"/>
        <v>0</v>
      </c>
      <c r="Z51" s="20"/>
      <c r="AA51" s="94"/>
    </row>
    <row r="52" spans="1:27" s="9" customFormat="1" ht="51" customHeight="1" x14ac:dyDescent="0.2">
      <c r="B52" s="91" t="s">
        <v>141</v>
      </c>
      <c r="C52" s="16" t="s">
        <v>142</v>
      </c>
      <c r="D52" s="17" t="s">
        <v>35</v>
      </c>
      <c r="E52" s="17" t="s">
        <v>69</v>
      </c>
      <c r="F52" s="31" t="s">
        <v>138</v>
      </c>
      <c r="G52" s="95">
        <v>2026</v>
      </c>
      <c r="H52" s="95">
        <v>2027</v>
      </c>
      <c r="I52" s="110">
        <v>400000</v>
      </c>
      <c r="J52" s="110">
        <v>0</v>
      </c>
      <c r="K52" s="110">
        <f t="shared" si="22"/>
        <v>400000</v>
      </c>
      <c r="L52" s="110">
        <v>0</v>
      </c>
      <c r="M52" s="110">
        <v>0</v>
      </c>
      <c r="N52" s="110">
        <f t="shared" si="23"/>
        <v>0</v>
      </c>
      <c r="O52" s="110">
        <f t="shared" si="24"/>
        <v>400000</v>
      </c>
      <c r="P52" s="110">
        <f t="shared" si="25"/>
        <v>0</v>
      </c>
      <c r="Q52" s="110">
        <f t="shared" si="26"/>
        <v>400000</v>
      </c>
      <c r="R52" s="110">
        <v>400000</v>
      </c>
      <c r="S52" s="110">
        <v>0</v>
      </c>
      <c r="T52" s="110">
        <f t="shared" si="27"/>
        <v>400000</v>
      </c>
      <c r="U52" s="110">
        <v>0</v>
      </c>
      <c r="V52" s="110">
        <v>0</v>
      </c>
      <c r="W52" s="19"/>
      <c r="X52" s="110">
        <f t="shared" si="28"/>
        <v>0</v>
      </c>
      <c r="Y52" s="110">
        <f t="shared" si="29"/>
        <v>0</v>
      </c>
      <c r="Z52" s="20"/>
      <c r="AA52" s="94"/>
    </row>
    <row r="53" spans="1:27" s="9" customFormat="1" ht="45.75" customHeight="1" x14ac:dyDescent="0.2">
      <c r="B53" s="121" t="s">
        <v>143</v>
      </c>
      <c r="C53" s="122" t="s">
        <v>144</v>
      </c>
      <c r="D53" s="123" t="s">
        <v>35</v>
      </c>
      <c r="E53" s="123" t="s">
        <v>145</v>
      </c>
      <c r="F53" s="124" t="s">
        <v>138</v>
      </c>
      <c r="G53" s="125">
        <v>2026</v>
      </c>
      <c r="H53" s="125">
        <v>2027</v>
      </c>
      <c r="I53" s="126">
        <v>250000</v>
      </c>
      <c r="J53" s="126">
        <v>0</v>
      </c>
      <c r="K53" s="126">
        <f t="shared" si="22"/>
        <v>250000</v>
      </c>
      <c r="L53" s="126">
        <v>250000</v>
      </c>
      <c r="M53" s="126">
        <v>0</v>
      </c>
      <c r="N53" s="126">
        <f t="shared" si="23"/>
        <v>250000</v>
      </c>
      <c r="O53" s="126">
        <f t="shared" si="24"/>
        <v>500000</v>
      </c>
      <c r="P53" s="126">
        <f t="shared" si="25"/>
        <v>0</v>
      </c>
      <c r="Q53" s="126">
        <f t="shared" si="26"/>
        <v>500000</v>
      </c>
      <c r="R53" s="126">
        <v>500000</v>
      </c>
      <c r="S53" s="126">
        <v>0</v>
      </c>
      <c r="T53" s="126">
        <f t="shared" si="27"/>
        <v>500000</v>
      </c>
      <c r="U53" s="126">
        <v>0</v>
      </c>
      <c r="V53" s="126">
        <v>0</v>
      </c>
      <c r="W53" s="127">
        <v>0</v>
      </c>
      <c r="X53" s="126">
        <f t="shared" si="28"/>
        <v>0</v>
      </c>
      <c r="Y53" s="126">
        <f t="shared" si="29"/>
        <v>0</v>
      </c>
      <c r="Z53" s="128"/>
      <c r="AA53" s="129"/>
    </row>
    <row r="54" spans="1:27" s="184" customFormat="1" ht="54" customHeight="1" x14ac:dyDescent="0.2">
      <c r="B54" s="143" t="s">
        <v>146</v>
      </c>
      <c r="C54" s="178" t="s">
        <v>147</v>
      </c>
      <c r="D54" s="177"/>
      <c r="E54" s="177" t="s">
        <v>148</v>
      </c>
      <c r="F54" s="218" t="s">
        <v>149</v>
      </c>
      <c r="G54" s="143">
        <v>2026</v>
      </c>
      <c r="H54" s="143">
        <v>2027</v>
      </c>
      <c r="I54" s="219">
        <v>100000</v>
      </c>
      <c r="J54" s="219">
        <v>0</v>
      </c>
      <c r="K54" s="219">
        <f t="shared" si="22"/>
        <v>100000</v>
      </c>
      <c r="L54" s="219">
        <v>100000</v>
      </c>
      <c r="M54" s="219">
        <v>0</v>
      </c>
      <c r="N54" s="219">
        <f t="shared" si="23"/>
        <v>100000</v>
      </c>
      <c r="O54" s="219">
        <f t="shared" si="24"/>
        <v>200000</v>
      </c>
      <c r="P54" s="219">
        <f t="shared" si="25"/>
        <v>0</v>
      </c>
      <c r="Q54" s="219">
        <f t="shared" si="26"/>
        <v>200000</v>
      </c>
      <c r="R54" s="220">
        <f t="shared" ref="R54:S57" si="30">O54</f>
        <v>200000</v>
      </c>
      <c r="S54" s="220">
        <f t="shared" si="30"/>
        <v>0</v>
      </c>
      <c r="T54" s="219">
        <f t="shared" si="27"/>
        <v>200000</v>
      </c>
      <c r="U54" s="219">
        <v>0</v>
      </c>
      <c r="V54" s="219">
        <v>0</v>
      </c>
      <c r="W54" s="219"/>
      <c r="X54" s="219">
        <f t="shared" si="28"/>
        <v>0</v>
      </c>
      <c r="Y54" s="219">
        <f t="shared" si="29"/>
        <v>0</v>
      </c>
      <c r="Z54" s="219"/>
      <c r="AA54" s="219"/>
    </row>
    <row r="55" spans="1:27" s="82" customFormat="1" ht="51.75" customHeight="1" x14ac:dyDescent="0.2">
      <c r="A55" s="120"/>
      <c r="B55" s="91" t="s">
        <v>150</v>
      </c>
      <c r="C55" s="92" t="s">
        <v>151</v>
      </c>
      <c r="D55" s="44"/>
      <c r="E55" s="44" t="s">
        <v>148</v>
      </c>
      <c r="F55" s="130" t="s">
        <v>152</v>
      </c>
      <c r="G55" s="91">
        <v>2026</v>
      </c>
      <c r="H55" s="91">
        <v>2027</v>
      </c>
      <c r="I55" s="131">
        <v>300000</v>
      </c>
      <c r="J55" s="131">
        <v>0</v>
      </c>
      <c r="K55" s="131">
        <f t="shared" si="22"/>
        <v>300000</v>
      </c>
      <c r="L55" s="131">
        <v>300000</v>
      </c>
      <c r="M55" s="131">
        <v>0</v>
      </c>
      <c r="N55" s="131">
        <f t="shared" si="23"/>
        <v>300000</v>
      </c>
      <c r="O55" s="131">
        <f t="shared" si="24"/>
        <v>600000</v>
      </c>
      <c r="P55" s="131">
        <f t="shared" si="25"/>
        <v>0</v>
      </c>
      <c r="Q55" s="131">
        <f t="shared" si="26"/>
        <v>600000</v>
      </c>
      <c r="R55" s="132">
        <f t="shared" si="30"/>
        <v>600000</v>
      </c>
      <c r="S55" s="132">
        <f t="shared" si="30"/>
        <v>0</v>
      </c>
      <c r="T55" s="131">
        <f t="shared" si="27"/>
        <v>600000</v>
      </c>
      <c r="U55" s="131">
        <v>0</v>
      </c>
      <c r="V55" s="131">
        <v>0</v>
      </c>
      <c r="W55" s="131"/>
      <c r="X55" s="131">
        <f t="shared" si="28"/>
        <v>0</v>
      </c>
      <c r="Y55" s="131">
        <f t="shared" si="29"/>
        <v>0</v>
      </c>
      <c r="Z55" s="131"/>
      <c r="AA55" s="131"/>
    </row>
    <row r="56" spans="1:27" s="79" customFormat="1" ht="51.75" customHeight="1" x14ac:dyDescent="0.2">
      <c r="A56" s="133"/>
      <c r="B56" s="91" t="s">
        <v>153</v>
      </c>
      <c r="C56" s="92" t="s">
        <v>154</v>
      </c>
      <c r="D56" s="44"/>
      <c r="E56" s="44" t="s">
        <v>148</v>
      </c>
      <c r="F56" s="130" t="s">
        <v>155</v>
      </c>
      <c r="G56" s="91">
        <v>2026</v>
      </c>
      <c r="H56" s="91">
        <v>2027</v>
      </c>
      <c r="I56" s="131">
        <v>300000</v>
      </c>
      <c r="J56" s="131">
        <v>0</v>
      </c>
      <c r="K56" s="131">
        <f t="shared" si="22"/>
        <v>300000</v>
      </c>
      <c r="L56" s="131">
        <v>300000</v>
      </c>
      <c r="M56" s="131">
        <v>0</v>
      </c>
      <c r="N56" s="131">
        <f t="shared" si="23"/>
        <v>300000</v>
      </c>
      <c r="O56" s="131">
        <f t="shared" si="24"/>
        <v>600000</v>
      </c>
      <c r="P56" s="131">
        <f t="shared" si="25"/>
        <v>0</v>
      </c>
      <c r="Q56" s="131">
        <f t="shared" si="26"/>
        <v>600000</v>
      </c>
      <c r="R56" s="132">
        <f t="shared" si="30"/>
        <v>600000</v>
      </c>
      <c r="S56" s="132">
        <f t="shared" si="30"/>
        <v>0</v>
      </c>
      <c r="T56" s="131">
        <f t="shared" si="27"/>
        <v>600000</v>
      </c>
      <c r="U56" s="131">
        <v>0</v>
      </c>
      <c r="V56" s="131">
        <v>0</v>
      </c>
      <c r="W56" s="131"/>
      <c r="X56" s="131">
        <f t="shared" si="28"/>
        <v>0</v>
      </c>
      <c r="Y56" s="131">
        <f t="shared" si="29"/>
        <v>0</v>
      </c>
      <c r="Z56" s="131"/>
      <c r="AA56" s="131"/>
    </row>
    <row r="57" spans="1:27" s="134" customFormat="1" ht="39.75" customHeight="1" x14ac:dyDescent="0.2">
      <c r="A57" s="120"/>
      <c r="B57" s="91" t="s">
        <v>156</v>
      </c>
      <c r="C57" s="92" t="s">
        <v>157</v>
      </c>
      <c r="D57" s="44"/>
      <c r="E57" s="44" t="s">
        <v>148</v>
      </c>
      <c r="F57" s="130" t="s">
        <v>158</v>
      </c>
      <c r="G57" s="91">
        <v>2026</v>
      </c>
      <c r="H57" s="91">
        <v>2027</v>
      </c>
      <c r="I57" s="131">
        <v>100000</v>
      </c>
      <c r="J57" s="131">
        <v>0</v>
      </c>
      <c r="K57" s="131">
        <f t="shared" si="22"/>
        <v>100000</v>
      </c>
      <c r="L57" s="131">
        <v>100000</v>
      </c>
      <c r="M57" s="131">
        <v>0</v>
      </c>
      <c r="N57" s="131">
        <f t="shared" si="23"/>
        <v>100000</v>
      </c>
      <c r="O57" s="131">
        <f t="shared" si="24"/>
        <v>200000</v>
      </c>
      <c r="P57" s="131">
        <f t="shared" si="25"/>
        <v>0</v>
      </c>
      <c r="Q57" s="131">
        <f t="shared" si="26"/>
        <v>200000</v>
      </c>
      <c r="R57" s="132">
        <f t="shared" si="30"/>
        <v>200000</v>
      </c>
      <c r="S57" s="132">
        <f t="shared" si="30"/>
        <v>0</v>
      </c>
      <c r="T57" s="131">
        <f t="shared" si="27"/>
        <v>200000</v>
      </c>
      <c r="U57" s="131">
        <v>0</v>
      </c>
      <c r="V57" s="131">
        <v>0</v>
      </c>
      <c r="W57" s="131"/>
      <c r="X57" s="131">
        <f t="shared" si="28"/>
        <v>0</v>
      </c>
      <c r="Y57" s="131">
        <f t="shared" si="29"/>
        <v>0</v>
      </c>
      <c r="Z57" s="131"/>
      <c r="AA57" s="131"/>
    </row>
    <row r="58" spans="1:27" ht="60" customHeight="1" x14ac:dyDescent="0.2">
      <c r="B58" s="158" t="s">
        <v>159</v>
      </c>
      <c r="C58" s="154" t="s">
        <v>160</v>
      </c>
      <c r="D58" s="158"/>
      <c r="E58" s="159" t="s">
        <v>161</v>
      </c>
      <c r="F58" s="158"/>
      <c r="G58" s="159">
        <v>2026</v>
      </c>
      <c r="H58" s="159">
        <v>2027</v>
      </c>
      <c r="I58" s="83"/>
      <c r="J58" s="83"/>
      <c r="K58" s="83"/>
      <c r="L58" s="83"/>
      <c r="M58" s="83"/>
      <c r="N58" s="83"/>
      <c r="O58" s="83"/>
      <c r="P58" s="83"/>
      <c r="Q58" s="83"/>
      <c r="R58" s="83"/>
      <c r="S58" s="83"/>
      <c r="T58" s="83"/>
      <c r="U58" s="83"/>
      <c r="V58" s="83"/>
      <c r="W58" s="83"/>
      <c r="X58" s="83"/>
      <c r="Y58" s="83"/>
      <c r="Z58" s="160"/>
      <c r="AA58" s="160"/>
    </row>
    <row r="59" spans="1:27" ht="35.25" customHeight="1" x14ac:dyDescent="0.2">
      <c r="B59" s="39" t="s">
        <v>162</v>
      </c>
      <c r="C59" s="16" t="s">
        <v>163</v>
      </c>
      <c r="D59" s="42"/>
      <c r="E59" s="42" t="s">
        <v>161</v>
      </c>
      <c r="F59" s="39"/>
      <c r="G59" s="108">
        <v>2026</v>
      </c>
      <c r="H59" s="108">
        <v>2027</v>
      </c>
      <c r="I59" s="109">
        <v>97000</v>
      </c>
      <c r="J59" s="109">
        <v>0</v>
      </c>
      <c r="K59" s="109">
        <f>I59+J59</f>
        <v>97000</v>
      </c>
      <c r="L59" s="109">
        <v>194000</v>
      </c>
      <c r="M59" s="109">
        <v>0</v>
      </c>
      <c r="N59" s="109">
        <f>L59+M59</f>
        <v>194000</v>
      </c>
      <c r="O59" s="109">
        <f>I59+L59</f>
        <v>291000</v>
      </c>
      <c r="P59" s="109">
        <f>J59+M59</f>
        <v>0</v>
      </c>
      <c r="Q59" s="109">
        <f>O59+P59</f>
        <v>291000</v>
      </c>
      <c r="R59" s="109">
        <f>O59</f>
        <v>291000</v>
      </c>
      <c r="S59" s="109">
        <f>P59</f>
        <v>0</v>
      </c>
      <c r="T59" s="109">
        <f>R59+S59</f>
        <v>291000</v>
      </c>
      <c r="U59" s="109">
        <v>0</v>
      </c>
      <c r="V59" s="109">
        <v>0</v>
      </c>
      <c r="W59" s="40"/>
      <c r="X59" s="109">
        <f>U59+V59</f>
        <v>0</v>
      </c>
      <c r="Y59" s="109">
        <f>Q59-T59-X59</f>
        <v>0</v>
      </c>
      <c r="Z59" s="20"/>
      <c r="AA59" s="21"/>
    </row>
    <row r="60" spans="1:27" s="183" customFormat="1" ht="42.75" customHeight="1" x14ac:dyDescent="0.2">
      <c r="A60" s="179"/>
      <c r="B60" s="169" t="s">
        <v>164</v>
      </c>
      <c r="C60" s="180" t="s">
        <v>165</v>
      </c>
      <c r="D60" s="141"/>
      <c r="E60" s="141" t="s">
        <v>161</v>
      </c>
      <c r="F60" s="145"/>
      <c r="G60" s="142">
        <v>2026</v>
      </c>
      <c r="H60" s="142">
        <v>2027</v>
      </c>
      <c r="I60" s="144">
        <v>0</v>
      </c>
      <c r="J60" s="144">
        <v>0</v>
      </c>
      <c r="K60" s="144">
        <f>I60+J60</f>
        <v>0</v>
      </c>
      <c r="L60" s="144">
        <v>0</v>
      </c>
      <c r="M60" s="144">
        <v>0</v>
      </c>
      <c r="N60" s="144">
        <v>0</v>
      </c>
      <c r="O60" s="144">
        <f>I60+L60</f>
        <v>0</v>
      </c>
      <c r="P60" s="144">
        <f>J60+M60</f>
        <v>0</v>
      </c>
      <c r="Q60" s="144">
        <f>O60+P60</f>
        <v>0</v>
      </c>
      <c r="R60" s="144">
        <f>O60</f>
        <v>0</v>
      </c>
      <c r="S60" s="144">
        <f>P60</f>
        <v>0</v>
      </c>
      <c r="T60" s="144">
        <f>R60+S60</f>
        <v>0</v>
      </c>
      <c r="U60" s="144"/>
      <c r="V60" s="144"/>
      <c r="W60" s="175"/>
      <c r="X60" s="144"/>
      <c r="Y60" s="144"/>
      <c r="Z60" s="181"/>
      <c r="AA60" s="182"/>
    </row>
    <row r="61" spans="1:27" ht="47.25" customHeight="1" x14ac:dyDescent="0.2">
      <c r="B61" s="162" t="s">
        <v>166</v>
      </c>
      <c r="C61" s="13" t="s">
        <v>167</v>
      </c>
      <c r="D61" s="98"/>
      <c r="E61" s="168" t="s">
        <v>161</v>
      </c>
      <c r="F61" s="161"/>
      <c r="G61" s="108">
        <v>2026</v>
      </c>
      <c r="H61" s="108">
        <v>2027</v>
      </c>
      <c r="I61" s="163"/>
      <c r="J61" s="2"/>
      <c r="K61" s="163"/>
      <c r="L61" s="1"/>
      <c r="M61" s="1"/>
      <c r="N61" s="1"/>
      <c r="O61" s="163"/>
      <c r="P61" s="1"/>
      <c r="Q61" s="163"/>
      <c r="R61" s="1"/>
      <c r="S61" s="1"/>
      <c r="T61" s="1"/>
      <c r="U61" s="1"/>
      <c r="V61" s="1"/>
      <c r="W61" s="1"/>
      <c r="X61" s="1"/>
      <c r="Y61" s="1"/>
      <c r="Z61" s="79"/>
      <c r="AA61" s="21"/>
    </row>
    <row r="62" spans="1:27" ht="39.75" customHeight="1" x14ac:dyDescent="0.2">
      <c r="B62" s="23" t="s">
        <v>168</v>
      </c>
      <c r="C62" s="16" t="s">
        <v>169</v>
      </c>
      <c r="D62" s="23"/>
      <c r="E62" s="159" t="s">
        <v>161</v>
      </c>
      <c r="F62" s="42"/>
      <c r="G62" s="108">
        <v>2026</v>
      </c>
      <c r="H62" s="108">
        <v>2027</v>
      </c>
      <c r="I62" s="109">
        <v>280000</v>
      </c>
      <c r="J62" s="109">
        <v>0</v>
      </c>
      <c r="K62" s="109">
        <f>I62+J62</f>
        <v>280000</v>
      </c>
      <c r="L62" s="109">
        <v>50000</v>
      </c>
      <c r="M62" s="109">
        <v>0</v>
      </c>
      <c r="N62" s="109">
        <f>L62+M62</f>
        <v>50000</v>
      </c>
      <c r="O62" s="109">
        <f t="shared" ref="O62:P64" si="31">I62+L62</f>
        <v>330000</v>
      </c>
      <c r="P62" s="109">
        <f t="shared" si="31"/>
        <v>0</v>
      </c>
      <c r="Q62" s="109">
        <f>O62+P62</f>
        <v>330000</v>
      </c>
      <c r="R62" s="109">
        <f t="shared" ref="R62:S64" si="32">O62</f>
        <v>330000</v>
      </c>
      <c r="S62" s="109">
        <f t="shared" si="32"/>
        <v>0</v>
      </c>
      <c r="T62" s="109">
        <f>R62+S62</f>
        <v>330000</v>
      </c>
      <c r="U62" s="109">
        <v>0</v>
      </c>
      <c r="V62" s="109">
        <v>0</v>
      </c>
      <c r="W62" s="40"/>
      <c r="X62" s="109">
        <f>U62+V62</f>
        <v>0</v>
      </c>
      <c r="Y62" s="109">
        <f>Q62-T62-X62</f>
        <v>0</v>
      </c>
      <c r="Z62" s="20"/>
      <c r="AA62" s="21"/>
    </row>
    <row r="63" spans="1:27" ht="37.5" customHeight="1" x14ac:dyDescent="0.2">
      <c r="B63" s="23" t="s">
        <v>170</v>
      </c>
      <c r="C63" s="16" t="s">
        <v>171</v>
      </c>
      <c r="D63" s="23"/>
      <c r="E63" s="159" t="s">
        <v>172</v>
      </c>
      <c r="F63" s="42" t="s">
        <v>69</v>
      </c>
      <c r="G63" s="108">
        <v>2026</v>
      </c>
      <c r="H63" s="108">
        <v>2027</v>
      </c>
      <c r="I63" s="109">
        <v>200000</v>
      </c>
      <c r="J63" s="109">
        <v>0</v>
      </c>
      <c r="K63" s="109">
        <f>I63+J63</f>
        <v>200000</v>
      </c>
      <c r="L63" s="109">
        <v>320000</v>
      </c>
      <c r="M63" s="109">
        <v>0</v>
      </c>
      <c r="N63" s="109">
        <f>L63+M63</f>
        <v>320000</v>
      </c>
      <c r="O63" s="109">
        <f t="shared" si="31"/>
        <v>520000</v>
      </c>
      <c r="P63" s="109">
        <f t="shared" si="31"/>
        <v>0</v>
      </c>
      <c r="Q63" s="109">
        <f>O63+P63</f>
        <v>520000</v>
      </c>
      <c r="R63" s="109">
        <f t="shared" si="32"/>
        <v>520000</v>
      </c>
      <c r="S63" s="109">
        <f t="shared" si="32"/>
        <v>0</v>
      </c>
      <c r="T63" s="109">
        <f>R63+S63</f>
        <v>520000</v>
      </c>
      <c r="U63" s="109">
        <v>0</v>
      </c>
      <c r="V63" s="109">
        <v>0</v>
      </c>
      <c r="W63" s="40"/>
      <c r="X63" s="109">
        <f>U63+V63</f>
        <v>0</v>
      </c>
      <c r="Y63" s="109">
        <f>Q63-T63-X63</f>
        <v>0</v>
      </c>
      <c r="Z63" s="20"/>
      <c r="AA63" s="21"/>
    </row>
    <row r="64" spans="1:27" ht="49.5" customHeight="1" x14ac:dyDescent="0.2">
      <c r="B64" s="23" t="s">
        <v>173</v>
      </c>
      <c r="C64" s="16" t="s">
        <v>174</v>
      </c>
      <c r="D64" s="164"/>
      <c r="E64" s="159" t="s">
        <v>172</v>
      </c>
      <c r="F64" s="42" t="s">
        <v>69</v>
      </c>
      <c r="G64" s="108">
        <v>2026</v>
      </c>
      <c r="H64" s="108">
        <v>2027</v>
      </c>
      <c r="I64" s="109">
        <v>330000</v>
      </c>
      <c r="J64" s="109">
        <v>0</v>
      </c>
      <c r="K64" s="109">
        <f>I64+J64</f>
        <v>330000</v>
      </c>
      <c r="L64" s="109">
        <v>1320000</v>
      </c>
      <c r="M64" s="109">
        <v>0</v>
      </c>
      <c r="N64" s="109">
        <f>L64+M64</f>
        <v>1320000</v>
      </c>
      <c r="O64" s="109">
        <f t="shared" si="31"/>
        <v>1650000</v>
      </c>
      <c r="P64" s="109">
        <f t="shared" si="31"/>
        <v>0</v>
      </c>
      <c r="Q64" s="109">
        <f>O64+P64</f>
        <v>1650000</v>
      </c>
      <c r="R64" s="109">
        <f t="shared" si="32"/>
        <v>1650000</v>
      </c>
      <c r="S64" s="109">
        <f t="shared" si="32"/>
        <v>0</v>
      </c>
      <c r="T64" s="109">
        <f>R64+S64</f>
        <v>1650000</v>
      </c>
      <c r="U64" s="109">
        <v>0</v>
      </c>
      <c r="V64" s="109">
        <v>0</v>
      </c>
      <c r="W64" s="40"/>
      <c r="X64" s="109">
        <f>U64+V64</f>
        <v>0</v>
      </c>
      <c r="Y64" s="109">
        <f>Q64-T64-X64</f>
        <v>0</v>
      </c>
      <c r="Z64" s="20"/>
      <c r="AA64" s="21"/>
    </row>
    <row r="65" spans="1:27" ht="71.25" customHeight="1" x14ac:dyDescent="0.2">
      <c r="B65" s="103" t="s">
        <v>175</v>
      </c>
      <c r="C65" s="100" t="s">
        <v>176</v>
      </c>
      <c r="D65" s="165"/>
      <c r="E65" s="166" t="s">
        <v>161</v>
      </c>
      <c r="F65" s="42"/>
      <c r="G65" s="108">
        <v>2026</v>
      </c>
      <c r="H65" s="108">
        <v>2027</v>
      </c>
      <c r="I65" s="99"/>
      <c r="J65" s="99"/>
      <c r="K65" s="24"/>
      <c r="L65" s="99"/>
      <c r="M65" s="99"/>
      <c r="N65" s="24"/>
      <c r="O65" s="109"/>
      <c r="P65" s="99"/>
      <c r="Q65" s="109"/>
      <c r="R65" s="41"/>
      <c r="S65" s="41"/>
      <c r="T65" s="109"/>
      <c r="U65" s="41"/>
      <c r="V65" s="41"/>
      <c r="W65" s="41"/>
      <c r="X65" s="41"/>
      <c r="Y65" s="41"/>
      <c r="Z65" s="79"/>
      <c r="AA65" s="21"/>
    </row>
    <row r="66" spans="1:27" ht="45" customHeight="1" x14ac:dyDescent="0.2">
      <c r="B66" s="23" t="s">
        <v>177</v>
      </c>
      <c r="C66" s="16" t="s">
        <v>178</v>
      </c>
      <c r="D66" s="164"/>
      <c r="E66" s="164" t="s">
        <v>161</v>
      </c>
      <c r="F66" s="42"/>
      <c r="G66" s="108">
        <v>2026</v>
      </c>
      <c r="H66" s="108">
        <v>2027</v>
      </c>
      <c r="I66" s="109">
        <v>150000</v>
      </c>
      <c r="J66" s="109">
        <v>0</v>
      </c>
      <c r="K66" s="109">
        <f t="shared" ref="K66:K71" si="33">I66+J66</f>
        <v>150000</v>
      </c>
      <c r="L66" s="109">
        <v>50000</v>
      </c>
      <c r="M66" s="109">
        <v>0</v>
      </c>
      <c r="N66" s="109">
        <f t="shared" ref="N66:N70" si="34">L66+M66</f>
        <v>50000</v>
      </c>
      <c r="O66" s="109">
        <f t="shared" ref="O66:P71" si="35">I66+L66</f>
        <v>200000</v>
      </c>
      <c r="P66" s="109">
        <f t="shared" si="35"/>
        <v>0</v>
      </c>
      <c r="Q66" s="109">
        <f t="shared" ref="Q66:Q71" si="36">O66+P66</f>
        <v>200000</v>
      </c>
      <c r="R66" s="109">
        <f t="shared" ref="R66:S70" si="37">O66</f>
        <v>200000</v>
      </c>
      <c r="S66" s="109">
        <f t="shared" si="37"/>
        <v>0</v>
      </c>
      <c r="T66" s="109">
        <f t="shared" ref="T66:T70" si="38">R66+S66</f>
        <v>200000</v>
      </c>
      <c r="U66" s="109">
        <v>0</v>
      </c>
      <c r="V66" s="109">
        <v>0</v>
      </c>
      <c r="W66" s="40"/>
      <c r="X66" s="109">
        <f t="shared" ref="X66:X71" si="39">U66+V66</f>
        <v>0</v>
      </c>
      <c r="Y66" s="109">
        <f t="shared" ref="Y66:Y71" si="40">Q66-T66-X66</f>
        <v>0</v>
      </c>
      <c r="Z66" s="20"/>
      <c r="AA66" s="79"/>
    </row>
    <row r="67" spans="1:27" ht="33" customHeight="1" x14ac:dyDescent="0.2">
      <c r="B67" s="23" t="s">
        <v>179</v>
      </c>
      <c r="C67" s="16" t="s">
        <v>180</v>
      </c>
      <c r="D67" s="164"/>
      <c r="E67" s="164" t="s">
        <v>161</v>
      </c>
      <c r="F67" s="42"/>
      <c r="G67" s="108">
        <v>2026</v>
      </c>
      <c r="H67" s="108">
        <v>2027</v>
      </c>
      <c r="I67" s="109">
        <v>0</v>
      </c>
      <c r="J67" s="109">
        <v>0</v>
      </c>
      <c r="K67" s="109">
        <f t="shared" si="33"/>
        <v>0</v>
      </c>
      <c r="L67" s="109">
        <v>450000</v>
      </c>
      <c r="M67" s="109">
        <v>0</v>
      </c>
      <c r="N67" s="109">
        <f t="shared" si="34"/>
        <v>450000</v>
      </c>
      <c r="O67" s="109">
        <f t="shared" si="35"/>
        <v>450000</v>
      </c>
      <c r="P67" s="109">
        <f t="shared" si="35"/>
        <v>0</v>
      </c>
      <c r="Q67" s="109">
        <f t="shared" si="36"/>
        <v>450000</v>
      </c>
      <c r="R67" s="109">
        <f t="shared" si="37"/>
        <v>450000</v>
      </c>
      <c r="S67" s="109">
        <f t="shared" si="37"/>
        <v>0</v>
      </c>
      <c r="T67" s="109">
        <f t="shared" si="38"/>
        <v>450000</v>
      </c>
      <c r="U67" s="109">
        <v>0</v>
      </c>
      <c r="V67" s="109">
        <v>0</v>
      </c>
      <c r="W67" s="40"/>
      <c r="X67" s="109">
        <f t="shared" si="39"/>
        <v>0</v>
      </c>
      <c r="Y67" s="109">
        <f t="shared" si="40"/>
        <v>0</v>
      </c>
      <c r="Z67" s="20"/>
      <c r="AA67" s="79"/>
    </row>
    <row r="68" spans="1:27" ht="51.75" customHeight="1" x14ac:dyDescent="0.2">
      <c r="B68" s="23" t="s">
        <v>181</v>
      </c>
      <c r="C68" s="16" t="s">
        <v>182</v>
      </c>
      <c r="D68" s="23"/>
      <c r="E68" s="23" t="s">
        <v>161</v>
      </c>
      <c r="F68" s="42"/>
      <c r="G68" s="108">
        <v>2026</v>
      </c>
      <c r="H68" s="108">
        <v>2027</v>
      </c>
      <c r="I68" s="109">
        <v>350000</v>
      </c>
      <c r="J68" s="109">
        <v>0</v>
      </c>
      <c r="K68" s="109">
        <f t="shared" si="33"/>
        <v>350000</v>
      </c>
      <c r="L68" s="109">
        <v>350000</v>
      </c>
      <c r="M68" s="109">
        <v>0</v>
      </c>
      <c r="N68" s="109">
        <f t="shared" si="34"/>
        <v>350000</v>
      </c>
      <c r="O68" s="109">
        <f t="shared" si="35"/>
        <v>700000</v>
      </c>
      <c r="P68" s="109">
        <f t="shared" si="35"/>
        <v>0</v>
      </c>
      <c r="Q68" s="109">
        <f t="shared" si="36"/>
        <v>700000</v>
      </c>
      <c r="R68" s="109">
        <f>O68</f>
        <v>700000</v>
      </c>
      <c r="S68" s="109">
        <f t="shared" si="37"/>
        <v>0</v>
      </c>
      <c r="T68" s="109">
        <f t="shared" si="38"/>
        <v>700000</v>
      </c>
      <c r="U68" s="109">
        <v>0</v>
      </c>
      <c r="V68" s="109">
        <v>0</v>
      </c>
      <c r="W68" s="40"/>
      <c r="X68" s="109">
        <f t="shared" si="39"/>
        <v>0</v>
      </c>
      <c r="Y68" s="109">
        <f t="shared" si="40"/>
        <v>0</v>
      </c>
      <c r="Z68" s="20"/>
      <c r="AA68" s="79"/>
    </row>
    <row r="69" spans="1:27" ht="39" customHeight="1" x14ac:dyDescent="0.2">
      <c r="B69" s="23" t="s">
        <v>183</v>
      </c>
      <c r="C69" s="167" t="s">
        <v>184</v>
      </c>
      <c r="D69" s="164"/>
      <c r="E69" s="164" t="s">
        <v>161</v>
      </c>
      <c r="F69" s="42"/>
      <c r="G69" s="108">
        <v>2026</v>
      </c>
      <c r="H69" s="108">
        <v>2027</v>
      </c>
      <c r="I69" s="109">
        <v>130000</v>
      </c>
      <c r="J69" s="109">
        <v>0</v>
      </c>
      <c r="K69" s="109">
        <f t="shared" si="33"/>
        <v>130000</v>
      </c>
      <c r="L69" s="109">
        <v>546000</v>
      </c>
      <c r="M69" s="109">
        <v>0</v>
      </c>
      <c r="N69" s="109">
        <f t="shared" si="34"/>
        <v>546000</v>
      </c>
      <c r="O69" s="109">
        <f t="shared" si="35"/>
        <v>676000</v>
      </c>
      <c r="P69" s="109">
        <f t="shared" si="35"/>
        <v>0</v>
      </c>
      <c r="Q69" s="109">
        <f t="shared" si="36"/>
        <v>676000</v>
      </c>
      <c r="R69" s="109">
        <f t="shared" si="37"/>
        <v>676000</v>
      </c>
      <c r="S69" s="109">
        <f t="shared" si="37"/>
        <v>0</v>
      </c>
      <c r="T69" s="109">
        <f t="shared" si="38"/>
        <v>676000</v>
      </c>
      <c r="U69" s="109">
        <v>0</v>
      </c>
      <c r="V69" s="109">
        <v>0</v>
      </c>
      <c r="W69" s="40"/>
      <c r="X69" s="109">
        <f t="shared" si="39"/>
        <v>0</v>
      </c>
      <c r="Y69" s="109">
        <f t="shared" si="40"/>
        <v>0</v>
      </c>
      <c r="Z69" s="20"/>
      <c r="AA69" s="79"/>
    </row>
    <row r="70" spans="1:27" ht="38.25" customHeight="1" x14ac:dyDescent="0.2">
      <c r="B70" s="23" t="s">
        <v>185</v>
      </c>
      <c r="C70" s="156" t="s">
        <v>186</v>
      </c>
      <c r="D70" s="164"/>
      <c r="E70" s="164" t="s">
        <v>172</v>
      </c>
      <c r="F70" s="42" t="s">
        <v>31</v>
      </c>
      <c r="G70" s="108"/>
      <c r="H70" s="108"/>
      <c r="I70" s="109">
        <v>0</v>
      </c>
      <c r="J70" s="109">
        <v>0</v>
      </c>
      <c r="K70" s="109">
        <f t="shared" si="33"/>
        <v>0</v>
      </c>
      <c r="L70" s="109">
        <v>120000</v>
      </c>
      <c r="M70" s="109">
        <v>0</v>
      </c>
      <c r="N70" s="109">
        <f t="shared" si="34"/>
        <v>120000</v>
      </c>
      <c r="O70" s="109">
        <f t="shared" si="35"/>
        <v>120000</v>
      </c>
      <c r="P70" s="109">
        <f t="shared" si="35"/>
        <v>0</v>
      </c>
      <c r="Q70" s="109">
        <f t="shared" si="36"/>
        <v>120000</v>
      </c>
      <c r="R70" s="109">
        <f>O70</f>
        <v>120000</v>
      </c>
      <c r="S70" s="109">
        <f t="shared" si="37"/>
        <v>0</v>
      </c>
      <c r="T70" s="109">
        <f t="shared" si="38"/>
        <v>120000</v>
      </c>
      <c r="U70" s="109">
        <v>0</v>
      </c>
      <c r="V70" s="109">
        <v>0</v>
      </c>
      <c r="W70" s="40"/>
      <c r="X70" s="109">
        <f t="shared" si="39"/>
        <v>0</v>
      </c>
      <c r="Y70" s="109">
        <f t="shared" si="40"/>
        <v>0</v>
      </c>
      <c r="Z70" s="20"/>
      <c r="AA70" s="79"/>
    </row>
    <row r="71" spans="1:27" s="9" customFormat="1" ht="57.75" customHeight="1" x14ac:dyDescent="0.2">
      <c r="B71" s="225" t="s">
        <v>187</v>
      </c>
      <c r="C71" s="149" t="s">
        <v>188</v>
      </c>
      <c r="D71" s="226" t="s">
        <v>189</v>
      </c>
      <c r="E71" s="141" t="s">
        <v>190</v>
      </c>
      <c r="F71" s="141" t="s">
        <v>191</v>
      </c>
      <c r="G71" s="142">
        <v>2026</v>
      </c>
      <c r="H71" s="142">
        <v>2027</v>
      </c>
      <c r="I71" s="227">
        <v>450000</v>
      </c>
      <c r="J71" s="227">
        <v>0</v>
      </c>
      <c r="K71" s="227">
        <f t="shared" si="33"/>
        <v>450000</v>
      </c>
      <c r="L71" s="227">
        <v>450000</v>
      </c>
      <c r="M71" s="227">
        <v>0</v>
      </c>
      <c r="N71" s="227">
        <f>L71+M71</f>
        <v>450000</v>
      </c>
      <c r="O71" s="227">
        <f t="shared" si="35"/>
        <v>900000</v>
      </c>
      <c r="P71" s="227">
        <f t="shared" si="35"/>
        <v>0</v>
      </c>
      <c r="Q71" s="227">
        <f t="shared" si="36"/>
        <v>900000</v>
      </c>
      <c r="R71" s="144">
        <f>O71</f>
        <v>900000</v>
      </c>
      <c r="S71" s="144">
        <f t="shared" ref="S71" si="41">P71</f>
        <v>0</v>
      </c>
      <c r="T71" s="144">
        <f t="shared" ref="T71" si="42">R71+S71</f>
        <v>900000</v>
      </c>
      <c r="U71" s="186">
        <v>0</v>
      </c>
      <c r="V71" s="186">
        <v>0</v>
      </c>
      <c r="W71" s="186"/>
      <c r="X71" s="186">
        <f t="shared" si="39"/>
        <v>0</v>
      </c>
      <c r="Y71" s="186">
        <f t="shared" si="40"/>
        <v>0</v>
      </c>
      <c r="Z71" s="147"/>
      <c r="AA71" s="94"/>
    </row>
    <row r="72" spans="1:27" s="25" customFormat="1" ht="27.75" customHeight="1" x14ac:dyDescent="0.2">
      <c r="B72" s="27"/>
      <c r="C72" s="27" t="s">
        <v>192</v>
      </c>
      <c r="D72" s="28"/>
      <c r="E72" s="28"/>
      <c r="F72" s="28"/>
      <c r="G72" s="114"/>
      <c r="H72" s="114"/>
      <c r="I72" s="111">
        <f t="shared" ref="I72:V72" si="43">SUM(I42:I71)</f>
        <v>5915000</v>
      </c>
      <c r="J72" s="111">
        <f t="shared" si="43"/>
        <v>0</v>
      </c>
      <c r="K72" s="111">
        <f t="shared" si="43"/>
        <v>5915000</v>
      </c>
      <c r="L72" s="111">
        <f t="shared" si="43"/>
        <v>6028000</v>
      </c>
      <c r="M72" s="111">
        <f t="shared" si="43"/>
        <v>0</v>
      </c>
      <c r="N72" s="111">
        <f t="shared" si="43"/>
        <v>6028000</v>
      </c>
      <c r="O72" s="111">
        <f t="shared" si="43"/>
        <v>11943000</v>
      </c>
      <c r="P72" s="111">
        <f t="shared" si="43"/>
        <v>0</v>
      </c>
      <c r="Q72" s="111">
        <f t="shared" si="43"/>
        <v>11943000</v>
      </c>
      <c r="R72" s="111">
        <f t="shared" si="43"/>
        <v>11943000</v>
      </c>
      <c r="S72" s="111">
        <f t="shared" si="43"/>
        <v>0</v>
      </c>
      <c r="T72" s="111">
        <f t="shared" si="43"/>
        <v>11943000</v>
      </c>
      <c r="U72" s="111">
        <f t="shared" si="43"/>
        <v>0</v>
      </c>
      <c r="V72" s="111">
        <f t="shared" si="43"/>
        <v>0</v>
      </c>
      <c r="W72" s="36"/>
      <c r="X72" s="111">
        <f>SUM(X42:X71)</f>
        <v>0</v>
      </c>
      <c r="Y72" s="111">
        <f>SUM(Y42:Y71)</f>
        <v>0</v>
      </c>
      <c r="Z72" s="80"/>
      <c r="AA72" s="80"/>
    </row>
    <row r="73" spans="1:27" ht="64.5" customHeight="1" x14ac:dyDescent="0.2">
      <c r="B73" s="10">
        <v>5</v>
      </c>
      <c r="C73" s="51" t="s">
        <v>193</v>
      </c>
      <c r="D73" s="11"/>
      <c r="E73" s="11"/>
      <c r="F73" s="11"/>
      <c r="G73" s="10"/>
      <c r="H73" s="10"/>
      <c r="I73" s="12"/>
      <c r="J73" s="12"/>
      <c r="K73" s="12"/>
      <c r="L73" s="12"/>
      <c r="M73" s="12"/>
      <c r="N73" s="12"/>
      <c r="O73" s="12"/>
      <c r="P73" s="12"/>
      <c r="Q73" s="12"/>
      <c r="R73" s="12"/>
      <c r="S73" s="12"/>
      <c r="T73" s="12"/>
      <c r="U73" s="12"/>
      <c r="V73" s="12"/>
      <c r="W73" s="12"/>
      <c r="X73" s="12"/>
      <c r="Y73" s="12"/>
      <c r="Z73" s="79"/>
      <c r="AA73" s="79"/>
    </row>
    <row r="74" spans="1:27" ht="42.75" customHeight="1" x14ac:dyDescent="0.2">
      <c r="B74" s="2" t="s">
        <v>194</v>
      </c>
      <c r="C74" s="100" t="s">
        <v>195</v>
      </c>
      <c r="D74" s="23" t="s">
        <v>35</v>
      </c>
      <c r="E74" s="23" t="s">
        <v>69</v>
      </c>
      <c r="F74" s="101" t="s">
        <v>196</v>
      </c>
      <c r="G74" s="108">
        <v>2026</v>
      </c>
      <c r="H74" s="91">
        <v>2027</v>
      </c>
      <c r="I74" s="109"/>
      <c r="J74" s="109"/>
      <c r="K74" s="109"/>
      <c r="L74" s="109"/>
      <c r="M74" s="109"/>
      <c r="N74" s="109"/>
      <c r="O74" s="109"/>
      <c r="P74" s="109"/>
      <c r="Q74" s="109"/>
      <c r="R74" s="144"/>
      <c r="S74" s="144"/>
      <c r="T74" s="144"/>
      <c r="U74" s="109"/>
      <c r="V74" s="109"/>
      <c r="W74" s="40"/>
      <c r="X74" s="109"/>
      <c r="Y74" s="109"/>
      <c r="Z74" s="20"/>
      <c r="AA74" s="21"/>
    </row>
    <row r="75" spans="1:27" s="183" customFormat="1" ht="45.75" customHeight="1" x14ac:dyDescent="0.2">
      <c r="B75" s="143" t="s">
        <v>197</v>
      </c>
      <c r="C75" s="232" t="s">
        <v>198</v>
      </c>
      <c r="D75" s="141"/>
      <c r="E75" s="141" t="s">
        <v>69</v>
      </c>
      <c r="F75" s="233" t="s">
        <v>196</v>
      </c>
      <c r="G75" s="142">
        <v>2026</v>
      </c>
      <c r="H75" s="143">
        <v>2027</v>
      </c>
      <c r="I75" s="144">
        <v>10000000</v>
      </c>
      <c r="J75" s="144">
        <v>0</v>
      </c>
      <c r="K75" s="144">
        <f>I75+J75</f>
        <v>10000000</v>
      </c>
      <c r="L75" s="144">
        <v>10000000</v>
      </c>
      <c r="M75" s="144">
        <v>0</v>
      </c>
      <c r="N75" s="144">
        <f>L75+M75</f>
        <v>10000000</v>
      </c>
      <c r="O75" s="144">
        <f t="shared" ref="O75:P77" si="44">I75+L75</f>
        <v>20000000</v>
      </c>
      <c r="P75" s="144">
        <f t="shared" si="44"/>
        <v>0</v>
      </c>
      <c r="Q75" s="144">
        <f>O75+P75</f>
        <v>20000000</v>
      </c>
      <c r="R75" s="144">
        <f>O75</f>
        <v>20000000</v>
      </c>
      <c r="S75" s="144">
        <f>P75</f>
        <v>0</v>
      </c>
      <c r="T75" s="144">
        <f>R75+S75</f>
        <v>20000000</v>
      </c>
      <c r="U75" s="144">
        <v>0</v>
      </c>
      <c r="V75" s="144">
        <v>0</v>
      </c>
      <c r="W75" s="175"/>
      <c r="X75" s="144">
        <f>U75+V75</f>
        <v>0</v>
      </c>
      <c r="Y75" s="144">
        <f>Q75-T75-X75</f>
        <v>0</v>
      </c>
      <c r="Z75" s="147"/>
      <c r="AA75" s="182"/>
    </row>
    <row r="76" spans="1:27" s="183" customFormat="1" ht="39" customHeight="1" x14ac:dyDescent="0.2">
      <c r="B76" s="143" t="s">
        <v>199</v>
      </c>
      <c r="C76" s="180" t="s">
        <v>200</v>
      </c>
      <c r="D76" s="141" t="s">
        <v>35</v>
      </c>
      <c r="E76" s="141" t="s">
        <v>69</v>
      </c>
      <c r="F76" s="234" t="s">
        <v>196</v>
      </c>
      <c r="G76" s="142">
        <v>2026</v>
      </c>
      <c r="H76" s="143">
        <v>2027</v>
      </c>
      <c r="I76" s="144">
        <v>279692140</v>
      </c>
      <c r="J76" s="144">
        <v>0</v>
      </c>
      <c r="K76" s="144">
        <f>I76+J76</f>
        <v>279692140</v>
      </c>
      <c r="L76" s="144">
        <v>279692140</v>
      </c>
      <c r="M76" s="144">
        <v>0</v>
      </c>
      <c r="N76" s="144">
        <f>L76+M76</f>
        <v>279692140</v>
      </c>
      <c r="O76" s="144">
        <f t="shared" si="44"/>
        <v>559384280</v>
      </c>
      <c r="P76" s="144">
        <f t="shared" si="44"/>
        <v>0</v>
      </c>
      <c r="Q76" s="144">
        <f>O76+P76</f>
        <v>559384280</v>
      </c>
      <c r="R76" s="144">
        <f t="shared" ref="R76" si="45">O76</f>
        <v>559384280</v>
      </c>
      <c r="S76" s="144">
        <f t="shared" ref="S76" si="46">P76</f>
        <v>0</v>
      </c>
      <c r="T76" s="144">
        <f t="shared" ref="T76" si="47">R76+S76</f>
        <v>559384280</v>
      </c>
      <c r="U76" s="144">
        <v>0</v>
      </c>
      <c r="V76" s="144">
        <v>0</v>
      </c>
      <c r="W76" s="175"/>
      <c r="X76" s="144">
        <f>U76+V76</f>
        <v>0</v>
      </c>
      <c r="Y76" s="144">
        <f>Q76-T76-X76</f>
        <v>0</v>
      </c>
      <c r="Z76" s="147"/>
      <c r="AA76" s="184"/>
    </row>
    <row r="77" spans="1:27" s="183" customFormat="1" ht="42.75" customHeight="1" x14ac:dyDescent="0.2">
      <c r="B77" s="143" t="s">
        <v>201</v>
      </c>
      <c r="C77" s="178" t="s">
        <v>202</v>
      </c>
      <c r="D77" s="141"/>
      <c r="E77" s="141" t="s">
        <v>69</v>
      </c>
      <c r="F77" s="235" t="s">
        <v>203</v>
      </c>
      <c r="G77" s="142">
        <v>2026</v>
      </c>
      <c r="H77" s="143">
        <v>2027</v>
      </c>
      <c r="I77" s="144"/>
      <c r="J77" s="144"/>
      <c r="K77" s="144"/>
      <c r="L77" s="144">
        <v>119100</v>
      </c>
      <c r="M77" s="144">
        <v>0</v>
      </c>
      <c r="N77" s="144">
        <f>L77+M77</f>
        <v>119100</v>
      </c>
      <c r="O77" s="144">
        <f t="shared" si="44"/>
        <v>119100</v>
      </c>
      <c r="P77" s="144">
        <f t="shared" si="44"/>
        <v>0</v>
      </c>
      <c r="Q77" s="144">
        <f>O77+P77</f>
        <v>119100</v>
      </c>
      <c r="R77" s="144">
        <f t="shared" ref="R77" si="48">O77</f>
        <v>119100</v>
      </c>
      <c r="S77" s="144">
        <f t="shared" ref="S77" si="49">P77</f>
        <v>0</v>
      </c>
      <c r="T77" s="144">
        <f t="shared" ref="T77" si="50">R77+S77</f>
        <v>119100</v>
      </c>
      <c r="U77" s="144">
        <v>0</v>
      </c>
      <c r="V77" s="144">
        <v>0</v>
      </c>
      <c r="W77" s="175"/>
      <c r="X77" s="144">
        <f>U77+V77</f>
        <v>0</v>
      </c>
      <c r="Y77" s="144">
        <f>Q77-T77-X77</f>
        <v>0</v>
      </c>
      <c r="Z77" s="147"/>
      <c r="AA77" s="184"/>
    </row>
    <row r="78" spans="1:27" ht="57" customHeight="1" x14ac:dyDescent="0.2">
      <c r="B78" s="89" t="s">
        <v>204</v>
      </c>
      <c r="C78" s="154" t="s">
        <v>205</v>
      </c>
      <c r="D78" s="23"/>
      <c r="E78" s="23" t="s">
        <v>59</v>
      </c>
      <c r="F78" s="23" t="s">
        <v>206</v>
      </c>
      <c r="G78" s="108"/>
      <c r="H78" s="91"/>
      <c r="I78" s="109"/>
      <c r="J78" s="109"/>
      <c r="K78" s="109"/>
      <c r="L78" s="109"/>
      <c r="M78" s="109"/>
      <c r="N78" s="109"/>
      <c r="O78" s="109"/>
      <c r="P78" s="109"/>
      <c r="Q78" s="109"/>
      <c r="R78" s="144"/>
      <c r="S78" s="144"/>
      <c r="T78" s="144"/>
      <c r="U78" s="109"/>
      <c r="V78" s="109"/>
      <c r="W78" s="40"/>
      <c r="X78" s="109"/>
      <c r="Y78" s="109"/>
      <c r="Z78" s="20"/>
      <c r="AA78" s="79"/>
    </row>
    <row r="79" spans="1:27" ht="40.5" customHeight="1" x14ac:dyDescent="0.2">
      <c r="A79" s="155"/>
      <c r="B79" s="91" t="s">
        <v>207</v>
      </c>
      <c r="C79" s="156" t="s">
        <v>208</v>
      </c>
      <c r="D79" s="23"/>
      <c r="E79" s="23" t="s">
        <v>59</v>
      </c>
      <c r="F79" s="23" t="s">
        <v>206</v>
      </c>
      <c r="G79" s="91">
        <v>2026</v>
      </c>
      <c r="H79" s="91">
        <v>2027</v>
      </c>
      <c r="I79" s="109">
        <v>5000000</v>
      </c>
      <c r="J79" s="157">
        <v>0</v>
      </c>
      <c r="K79" s="109">
        <f>I79+J79</f>
        <v>5000000</v>
      </c>
      <c r="L79" s="109">
        <v>5000000</v>
      </c>
      <c r="M79" s="157">
        <v>0</v>
      </c>
      <c r="N79" s="109">
        <f>L79+M79</f>
        <v>5000000</v>
      </c>
      <c r="O79" s="109">
        <f t="shared" ref="O79:P83" si="51">I79+L79</f>
        <v>10000000</v>
      </c>
      <c r="P79" s="157">
        <f t="shared" si="51"/>
        <v>0</v>
      </c>
      <c r="Q79" s="109">
        <f>O79+P79</f>
        <v>10000000</v>
      </c>
      <c r="R79" s="144">
        <f t="shared" ref="R79:S81" si="52">O79</f>
        <v>10000000</v>
      </c>
      <c r="S79" s="144">
        <f t="shared" si="52"/>
        <v>0</v>
      </c>
      <c r="T79" s="144">
        <f>R79+S79</f>
        <v>10000000</v>
      </c>
      <c r="U79" s="157">
        <v>0</v>
      </c>
      <c r="V79" s="157">
        <v>0</v>
      </c>
      <c r="W79" s="23"/>
      <c r="X79" s="157">
        <f>U79+V79</f>
        <v>0</v>
      </c>
      <c r="Y79" s="157">
        <f>Q79-T79-X79</f>
        <v>0</v>
      </c>
      <c r="Z79" s="155"/>
      <c r="AA79" s="155"/>
    </row>
    <row r="80" spans="1:27" ht="44.25" customHeight="1" x14ac:dyDescent="0.2">
      <c r="B80" s="90" t="s">
        <v>209</v>
      </c>
      <c r="C80" s="100" t="s">
        <v>210</v>
      </c>
      <c r="D80" s="23"/>
      <c r="E80" s="23" t="s">
        <v>211</v>
      </c>
      <c r="F80" s="39" t="s">
        <v>212</v>
      </c>
      <c r="G80" s="108">
        <v>2026</v>
      </c>
      <c r="H80" s="91">
        <v>2027</v>
      </c>
      <c r="I80" s="109">
        <v>4450000</v>
      </c>
      <c r="J80" s="109">
        <v>0</v>
      </c>
      <c r="K80" s="109">
        <f>I80+J80</f>
        <v>4450000</v>
      </c>
      <c r="L80" s="109">
        <v>4450000</v>
      </c>
      <c r="M80" s="109">
        <v>0</v>
      </c>
      <c r="N80" s="109">
        <f>L80+M80</f>
        <v>4450000</v>
      </c>
      <c r="O80" s="109">
        <f t="shared" si="51"/>
        <v>8900000</v>
      </c>
      <c r="P80" s="109">
        <f t="shared" si="51"/>
        <v>0</v>
      </c>
      <c r="Q80" s="109">
        <f>O80+P80</f>
        <v>8900000</v>
      </c>
      <c r="R80" s="144">
        <f t="shared" si="52"/>
        <v>8900000</v>
      </c>
      <c r="S80" s="144">
        <f t="shared" si="52"/>
        <v>0</v>
      </c>
      <c r="T80" s="144">
        <f>R80+S80</f>
        <v>8900000</v>
      </c>
      <c r="U80" s="109">
        <v>0</v>
      </c>
      <c r="V80" s="109">
        <v>0</v>
      </c>
      <c r="W80" s="40"/>
      <c r="X80" s="109">
        <f>U80+V80</f>
        <v>0</v>
      </c>
      <c r="Y80" s="109">
        <f>Q80-T80-X80</f>
        <v>0</v>
      </c>
      <c r="Z80" s="20"/>
      <c r="AA80" s="79"/>
    </row>
    <row r="81" spans="1:27" ht="53.25" customHeight="1" x14ac:dyDescent="0.2">
      <c r="B81" s="90" t="s">
        <v>213</v>
      </c>
      <c r="C81" s="100" t="s">
        <v>214</v>
      </c>
      <c r="D81" s="23" t="s">
        <v>35</v>
      </c>
      <c r="E81" s="23" t="s">
        <v>69</v>
      </c>
      <c r="F81" s="39" t="s">
        <v>196</v>
      </c>
      <c r="G81" s="108">
        <v>2026</v>
      </c>
      <c r="H81" s="108">
        <v>2027</v>
      </c>
      <c r="I81" s="109">
        <v>110000000</v>
      </c>
      <c r="J81" s="109">
        <v>0</v>
      </c>
      <c r="K81" s="109">
        <f>I81+J81</f>
        <v>110000000</v>
      </c>
      <c r="L81" s="109">
        <v>110000000</v>
      </c>
      <c r="M81" s="109">
        <v>0</v>
      </c>
      <c r="N81" s="109">
        <f>L81+M81</f>
        <v>110000000</v>
      </c>
      <c r="O81" s="109">
        <f t="shared" si="51"/>
        <v>220000000</v>
      </c>
      <c r="P81" s="109">
        <f t="shared" si="51"/>
        <v>0</v>
      </c>
      <c r="Q81" s="109">
        <f>O81+P81</f>
        <v>220000000</v>
      </c>
      <c r="R81" s="144">
        <f t="shared" si="52"/>
        <v>220000000</v>
      </c>
      <c r="S81" s="144">
        <f>P81</f>
        <v>0</v>
      </c>
      <c r="T81" s="144">
        <f>R81+S81</f>
        <v>220000000</v>
      </c>
      <c r="U81" s="109">
        <v>0</v>
      </c>
      <c r="V81" s="109">
        <v>0</v>
      </c>
      <c r="W81" s="40"/>
      <c r="X81" s="109">
        <f>U81+V81</f>
        <v>0</v>
      </c>
      <c r="Y81" s="109">
        <f>Q81-T81-X81</f>
        <v>0</v>
      </c>
      <c r="Z81" s="20"/>
      <c r="AA81" s="79"/>
    </row>
    <row r="82" spans="1:27" s="9" customFormat="1" ht="78.75" customHeight="1" x14ac:dyDescent="0.2">
      <c r="B82" s="90" t="s">
        <v>215</v>
      </c>
      <c r="C82" s="100" t="s">
        <v>216</v>
      </c>
      <c r="D82" s="23" t="s">
        <v>35</v>
      </c>
      <c r="E82" s="23" t="s">
        <v>69</v>
      </c>
      <c r="F82" s="39" t="s">
        <v>217</v>
      </c>
      <c r="G82" s="108">
        <v>2026</v>
      </c>
      <c r="H82" s="108">
        <v>2027</v>
      </c>
      <c r="I82" s="109">
        <v>0</v>
      </c>
      <c r="J82" s="109">
        <v>60000000</v>
      </c>
      <c r="K82" s="109">
        <f>I82+J82</f>
        <v>60000000</v>
      </c>
      <c r="L82" s="109">
        <v>0</v>
      </c>
      <c r="M82" s="109">
        <v>0</v>
      </c>
      <c r="N82" s="109">
        <f>L82+M82</f>
        <v>0</v>
      </c>
      <c r="O82" s="109">
        <f t="shared" si="51"/>
        <v>0</v>
      </c>
      <c r="P82" s="109">
        <f t="shared" si="51"/>
        <v>60000000</v>
      </c>
      <c r="Q82" s="109">
        <f>O82+P82</f>
        <v>60000000</v>
      </c>
      <c r="R82" s="144">
        <f>O82</f>
        <v>0</v>
      </c>
      <c r="S82" s="144">
        <f>R820</f>
        <v>0</v>
      </c>
      <c r="T82" s="144">
        <f t="shared" ref="T82:T83" si="53">R82+S82</f>
        <v>0</v>
      </c>
      <c r="U82" s="109">
        <v>0</v>
      </c>
      <c r="V82" s="109">
        <v>60000000</v>
      </c>
      <c r="W82" s="40" t="s">
        <v>73</v>
      </c>
      <c r="X82" s="109">
        <f>U82+V82</f>
        <v>60000000</v>
      </c>
      <c r="Y82" s="24">
        <f>Q82-T82-X82</f>
        <v>0</v>
      </c>
      <c r="Z82" s="20"/>
      <c r="AA82" s="21"/>
    </row>
    <row r="83" spans="1:27" s="9" customFormat="1" ht="38.25" customHeight="1" x14ac:dyDescent="0.2">
      <c r="B83" s="89" t="s">
        <v>218</v>
      </c>
      <c r="C83" s="43" t="s">
        <v>219</v>
      </c>
      <c r="D83" s="23" t="s">
        <v>35</v>
      </c>
      <c r="E83" s="23" t="s">
        <v>31</v>
      </c>
      <c r="F83" s="39" t="s">
        <v>220</v>
      </c>
      <c r="G83" s="23">
        <v>2026</v>
      </c>
      <c r="H83" s="23">
        <v>2027</v>
      </c>
      <c r="I83" s="109">
        <v>750000</v>
      </c>
      <c r="J83" s="109">
        <v>0</v>
      </c>
      <c r="K83" s="109">
        <f>I83+J83</f>
        <v>750000</v>
      </c>
      <c r="L83" s="109">
        <v>750000</v>
      </c>
      <c r="M83" s="109">
        <v>0</v>
      </c>
      <c r="N83" s="109">
        <f>L83+M83</f>
        <v>750000</v>
      </c>
      <c r="O83" s="109">
        <f t="shared" si="51"/>
        <v>1500000</v>
      </c>
      <c r="P83" s="109">
        <f t="shared" si="51"/>
        <v>0</v>
      </c>
      <c r="Q83" s="109">
        <f>O83+P83</f>
        <v>1500000</v>
      </c>
      <c r="R83" s="144">
        <f>O83</f>
        <v>1500000</v>
      </c>
      <c r="S83" s="144">
        <f>P83</f>
        <v>0</v>
      </c>
      <c r="T83" s="144">
        <f t="shared" si="53"/>
        <v>1500000</v>
      </c>
      <c r="U83" s="109">
        <v>0</v>
      </c>
      <c r="V83" s="109">
        <v>0</v>
      </c>
      <c r="W83" s="40"/>
      <c r="X83" s="109">
        <f>U83+V83</f>
        <v>0</v>
      </c>
      <c r="Y83" s="109">
        <f>Q83-T83-X83</f>
        <v>0</v>
      </c>
      <c r="Z83" s="20"/>
      <c r="AA83" s="94"/>
    </row>
    <row r="84" spans="1:27" s="9" customFormat="1" ht="28.5" customHeight="1" x14ac:dyDescent="0.2">
      <c r="B84" s="27"/>
      <c r="C84" s="27" t="s">
        <v>221</v>
      </c>
      <c r="D84" s="28"/>
      <c r="E84" s="28"/>
      <c r="F84" s="28"/>
      <c r="G84" s="28"/>
      <c r="H84" s="45"/>
      <c r="I84" s="111">
        <f t="shared" ref="I84:V84" si="54">SUM(I75:I83)</f>
        <v>409892140</v>
      </c>
      <c r="J84" s="111">
        <f t="shared" si="54"/>
        <v>60000000</v>
      </c>
      <c r="K84" s="111">
        <f t="shared" si="54"/>
        <v>469892140</v>
      </c>
      <c r="L84" s="111">
        <f t="shared" si="54"/>
        <v>410011240</v>
      </c>
      <c r="M84" s="111">
        <f t="shared" si="54"/>
        <v>0</v>
      </c>
      <c r="N84" s="111">
        <f t="shared" si="54"/>
        <v>410011240</v>
      </c>
      <c r="O84" s="111">
        <f t="shared" si="54"/>
        <v>819903380</v>
      </c>
      <c r="P84" s="111">
        <f t="shared" si="54"/>
        <v>60000000</v>
      </c>
      <c r="Q84" s="111">
        <f t="shared" si="54"/>
        <v>879903380</v>
      </c>
      <c r="R84" s="111">
        <f t="shared" si="54"/>
        <v>819903380</v>
      </c>
      <c r="S84" s="111">
        <f t="shared" si="54"/>
        <v>0</v>
      </c>
      <c r="T84" s="111">
        <f t="shared" si="54"/>
        <v>819903380</v>
      </c>
      <c r="U84" s="111">
        <f t="shared" si="54"/>
        <v>0</v>
      </c>
      <c r="V84" s="111">
        <f t="shared" si="54"/>
        <v>60000000</v>
      </c>
      <c r="W84" s="36"/>
      <c r="X84" s="111">
        <f>SUM(X75:X83)</f>
        <v>60000000</v>
      </c>
      <c r="Y84" s="111">
        <f>SUM(Y75:Y83)</f>
        <v>0</v>
      </c>
      <c r="Z84" s="81"/>
      <c r="AA84" s="81"/>
    </row>
    <row r="85" spans="1:27" s="25" customFormat="1" ht="45.75" customHeight="1" x14ac:dyDescent="0.2">
      <c r="B85" s="10">
        <v>6</v>
      </c>
      <c r="C85" s="30" t="s">
        <v>222</v>
      </c>
      <c r="D85" s="11"/>
      <c r="E85" s="11"/>
      <c r="F85" s="11"/>
      <c r="G85" s="10"/>
      <c r="H85" s="10"/>
      <c r="I85" s="12"/>
      <c r="J85" s="12"/>
      <c r="K85" s="12"/>
      <c r="L85" s="12"/>
      <c r="M85" s="12"/>
      <c r="N85" s="12"/>
      <c r="O85" s="12"/>
      <c r="P85" s="12"/>
      <c r="Q85" s="12"/>
      <c r="R85" s="12"/>
      <c r="S85" s="12"/>
      <c r="T85" s="12"/>
      <c r="U85" s="12"/>
      <c r="V85" s="12"/>
      <c r="W85" s="12"/>
      <c r="X85" s="12"/>
      <c r="Y85" s="12"/>
      <c r="Z85" s="80"/>
      <c r="AA85" s="80"/>
    </row>
    <row r="86" spans="1:27" s="25" customFormat="1" ht="43.5" customHeight="1" x14ac:dyDescent="0.2">
      <c r="B86" s="89" t="s">
        <v>223</v>
      </c>
      <c r="C86" s="100" t="s">
        <v>224</v>
      </c>
      <c r="D86" s="17" t="s">
        <v>35</v>
      </c>
      <c r="E86" s="17" t="s">
        <v>31</v>
      </c>
      <c r="F86" s="31" t="s">
        <v>225</v>
      </c>
      <c r="G86" s="95">
        <v>2026</v>
      </c>
      <c r="H86" s="95">
        <v>2027</v>
      </c>
      <c r="I86" s="110">
        <v>400000</v>
      </c>
      <c r="J86" s="110">
        <v>0</v>
      </c>
      <c r="K86" s="110">
        <f>I86+J86</f>
        <v>400000</v>
      </c>
      <c r="L86" s="110">
        <v>400000</v>
      </c>
      <c r="M86" s="110">
        <v>0</v>
      </c>
      <c r="N86" s="110">
        <f>L86+M86</f>
        <v>400000</v>
      </c>
      <c r="O86" s="110">
        <f t="shared" ref="O86:P88" si="55">I86+L86</f>
        <v>800000</v>
      </c>
      <c r="P86" s="110">
        <f t="shared" si="55"/>
        <v>0</v>
      </c>
      <c r="Q86" s="110">
        <f>O86+P86</f>
        <v>800000</v>
      </c>
      <c r="R86" s="110">
        <v>800000</v>
      </c>
      <c r="S86" s="110">
        <v>0</v>
      </c>
      <c r="T86" s="110">
        <f>R86+S86</f>
        <v>800000</v>
      </c>
      <c r="U86" s="110">
        <v>0</v>
      </c>
      <c r="V86" s="110">
        <v>0</v>
      </c>
      <c r="W86" s="19"/>
      <c r="X86" s="110">
        <f>U86+V86</f>
        <v>0</v>
      </c>
      <c r="Y86" s="110">
        <f>Q86-T86-X86</f>
        <v>0</v>
      </c>
      <c r="Z86" s="20"/>
      <c r="AA86" s="80"/>
    </row>
    <row r="87" spans="1:27" ht="41.25" customHeight="1" x14ac:dyDescent="0.2">
      <c r="B87" s="89" t="s">
        <v>226</v>
      </c>
      <c r="C87" s="100" t="s">
        <v>227</v>
      </c>
      <c r="D87" s="17" t="s">
        <v>35</v>
      </c>
      <c r="E87" s="17" t="s">
        <v>69</v>
      </c>
      <c r="F87" s="145" t="s">
        <v>228</v>
      </c>
      <c r="G87" s="91">
        <v>2026</v>
      </c>
      <c r="H87" s="91">
        <v>2027</v>
      </c>
      <c r="I87" s="109">
        <v>0</v>
      </c>
      <c r="J87" s="109">
        <v>50000000</v>
      </c>
      <c r="K87" s="110">
        <f>I87+J87</f>
        <v>50000000</v>
      </c>
      <c r="L87" s="109">
        <v>0</v>
      </c>
      <c r="M87" s="109">
        <v>0</v>
      </c>
      <c r="N87" s="109">
        <f>L87+M87</f>
        <v>0</v>
      </c>
      <c r="O87" s="110">
        <f t="shared" si="55"/>
        <v>0</v>
      </c>
      <c r="P87" s="110">
        <f t="shared" si="55"/>
        <v>50000000</v>
      </c>
      <c r="Q87" s="110">
        <f>O87+P87</f>
        <v>50000000</v>
      </c>
      <c r="R87" s="110">
        <v>0</v>
      </c>
      <c r="S87" s="110">
        <v>0</v>
      </c>
      <c r="T87" s="110">
        <f>R87+S87</f>
        <v>0</v>
      </c>
      <c r="U87" s="110">
        <v>0</v>
      </c>
      <c r="V87" s="110">
        <v>50000000</v>
      </c>
      <c r="W87" s="23" t="s">
        <v>229</v>
      </c>
      <c r="X87" s="110">
        <f>U87+V87</f>
        <v>50000000</v>
      </c>
      <c r="Y87" s="110">
        <f>Q87-T87-X87</f>
        <v>0</v>
      </c>
      <c r="Z87" s="20"/>
      <c r="AA87" s="21"/>
    </row>
    <row r="88" spans="1:27" ht="79.5" customHeight="1" x14ac:dyDescent="0.2">
      <c r="B88" s="89" t="s">
        <v>230</v>
      </c>
      <c r="C88" s="100" t="s">
        <v>231</v>
      </c>
      <c r="D88" s="17" t="s">
        <v>35</v>
      </c>
      <c r="E88" s="17" t="s">
        <v>69</v>
      </c>
      <c r="F88" s="169" t="s">
        <v>232</v>
      </c>
      <c r="G88" s="91">
        <v>2026</v>
      </c>
      <c r="H88" s="91">
        <v>2027</v>
      </c>
      <c r="I88" s="109">
        <v>300000</v>
      </c>
      <c r="J88" s="109">
        <v>0</v>
      </c>
      <c r="K88" s="109">
        <f>I88+J88</f>
        <v>300000</v>
      </c>
      <c r="L88" s="109">
        <v>300000</v>
      </c>
      <c r="M88" s="109">
        <v>0</v>
      </c>
      <c r="N88" s="109">
        <f>L88+M88</f>
        <v>300000</v>
      </c>
      <c r="O88" s="110">
        <f t="shared" si="55"/>
        <v>600000</v>
      </c>
      <c r="P88" s="110">
        <f t="shared" si="55"/>
        <v>0</v>
      </c>
      <c r="Q88" s="110">
        <f>O88+P88</f>
        <v>600000</v>
      </c>
      <c r="R88" s="110">
        <v>600000</v>
      </c>
      <c r="S88" s="110">
        <v>0</v>
      </c>
      <c r="T88" s="110">
        <f>R88+S88</f>
        <v>600000</v>
      </c>
      <c r="U88" s="110">
        <v>0</v>
      </c>
      <c r="V88" s="110">
        <v>0</v>
      </c>
      <c r="W88" s="19"/>
      <c r="X88" s="110">
        <f>U88+V88</f>
        <v>0</v>
      </c>
      <c r="Y88" s="110">
        <f>Q88-T88-X88</f>
        <v>0</v>
      </c>
      <c r="Z88" s="20"/>
      <c r="AA88" s="21"/>
    </row>
    <row r="89" spans="1:27" ht="29.25" customHeight="1" x14ac:dyDescent="0.2">
      <c r="A89" s="9"/>
      <c r="B89" s="27"/>
      <c r="C89" s="27" t="s">
        <v>233</v>
      </c>
      <c r="D89" s="28"/>
      <c r="E89" s="28"/>
      <c r="F89" s="28"/>
      <c r="G89" s="28"/>
      <c r="H89" s="45"/>
      <c r="I89" s="111">
        <f t="shared" ref="I89:V89" si="56">SUM(I86:I88)</f>
        <v>700000</v>
      </c>
      <c r="J89" s="111">
        <f t="shared" si="56"/>
        <v>50000000</v>
      </c>
      <c r="K89" s="111">
        <f t="shared" si="56"/>
        <v>50700000</v>
      </c>
      <c r="L89" s="111">
        <f t="shared" si="56"/>
        <v>700000</v>
      </c>
      <c r="M89" s="111">
        <f t="shared" si="56"/>
        <v>0</v>
      </c>
      <c r="N89" s="111">
        <f t="shared" si="56"/>
        <v>700000</v>
      </c>
      <c r="O89" s="111">
        <f t="shared" si="56"/>
        <v>1400000</v>
      </c>
      <c r="P89" s="111">
        <f t="shared" si="56"/>
        <v>50000000</v>
      </c>
      <c r="Q89" s="111">
        <f t="shared" si="56"/>
        <v>51400000</v>
      </c>
      <c r="R89" s="111">
        <f t="shared" si="56"/>
        <v>1400000</v>
      </c>
      <c r="S89" s="111">
        <f t="shared" si="56"/>
        <v>0</v>
      </c>
      <c r="T89" s="111">
        <f t="shared" si="56"/>
        <v>1400000</v>
      </c>
      <c r="U89" s="111">
        <f t="shared" si="56"/>
        <v>0</v>
      </c>
      <c r="V89" s="111">
        <f t="shared" si="56"/>
        <v>50000000</v>
      </c>
      <c r="W89" s="36"/>
      <c r="X89" s="111">
        <f>SUM(X86:X88)</f>
        <v>50000000</v>
      </c>
      <c r="Y89" s="116">
        <f>SUM(Y86:Y88)</f>
        <v>0</v>
      </c>
      <c r="Z89" s="79"/>
      <c r="AA89" s="79"/>
    </row>
    <row r="90" spans="1:27" ht="28.5" customHeight="1" x14ac:dyDescent="0.2">
      <c r="A90" s="9"/>
      <c r="B90" s="28"/>
      <c r="C90" s="46" t="s">
        <v>234</v>
      </c>
      <c r="D90" s="47"/>
      <c r="E90" s="28"/>
      <c r="F90" s="28"/>
      <c r="G90" s="28"/>
      <c r="H90" s="28"/>
      <c r="I90" s="111">
        <f t="shared" ref="I90:V90" si="57">I18+I31+I40+I72+I84+I89</f>
        <v>593110891</v>
      </c>
      <c r="J90" s="111">
        <f t="shared" si="57"/>
        <v>535625419</v>
      </c>
      <c r="K90" s="111">
        <f t="shared" si="57"/>
        <v>1128736310</v>
      </c>
      <c r="L90" s="111">
        <f t="shared" si="57"/>
        <v>589619563.75</v>
      </c>
      <c r="M90" s="111">
        <f t="shared" si="57"/>
        <v>135104088.75</v>
      </c>
      <c r="N90" s="111">
        <f t="shared" si="57"/>
        <v>724723652.5</v>
      </c>
      <c r="O90" s="111">
        <f t="shared" si="57"/>
        <v>1182730454.75</v>
      </c>
      <c r="P90" s="111">
        <f t="shared" si="57"/>
        <v>670729507.75</v>
      </c>
      <c r="Q90" s="111">
        <f t="shared" si="57"/>
        <v>1853459962.5</v>
      </c>
      <c r="R90" s="111">
        <f t="shared" si="57"/>
        <v>1080846380</v>
      </c>
      <c r="S90" s="111">
        <f t="shared" si="57"/>
        <v>0</v>
      </c>
      <c r="T90" s="111">
        <f t="shared" si="57"/>
        <v>1080846380</v>
      </c>
      <c r="U90" s="111">
        <f t="shared" si="57"/>
        <v>101884074.75</v>
      </c>
      <c r="V90" s="111">
        <f t="shared" si="57"/>
        <v>670729507.75</v>
      </c>
      <c r="W90" s="36"/>
      <c r="X90" s="111">
        <f>X18+X31+X40+X72+X84+X89</f>
        <v>772613582.5</v>
      </c>
      <c r="Y90" s="116">
        <f>Y18+Y31+Y40+Y72+Y84+Y89</f>
        <v>0</v>
      </c>
      <c r="Z90" s="79"/>
      <c r="AA90" s="79"/>
    </row>
    <row r="91" spans="1:27" ht="34.5" customHeight="1" x14ac:dyDescent="0.2">
      <c r="B91" s="253" t="s">
        <v>235</v>
      </c>
      <c r="C91" s="254"/>
      <c r="D91" s="254"/>
      <c r="E91" s="254"/>
      <c r="F91" s="254"/>
      <c r="G91" s="254"/>
      <c r="H91" s="254"/>
      <c r="I91" s="254"/>
      <c r="J91" s="254"/>
      <c r="K91" s="254"/>
      <c r="L91" s="254"/>
      <c r="M91" s="254"/>
      <c r="N91" s="254"/>
      <c r="O91" s="254"/>
      <c r="P91" s="254"/>
      <c r="Q91" s="254"/>
      <c r="R91" s="254"/>
      <c r="S91" s="254"/>
      <c r="T91" s="254"/>
      <c r="U91" s="254"/>
      <c r="V91" s="254"/>
      <c r="W91" s="254"/>
      <c r="X91" s="254"/>
      <c r="Y91" s="48"/>
      <c r="Z91" s="79"/>
      <c r="AA91" s="79"/>
    </row>
    <row r="92" spans="1:27" s="9" customFormat="1" ht="30.75" customHeight="1" x14ac:dyDescent="0.2">
      <c r="A92" s="7"/>
      <c r="B92" s="50"/>
      <c r="C92" s="265" t="s">
        <v>236</v>
      </c>
      <c r="D92" s="266"/>
      <c r="E92" s="266"/>
      <c r="F92" s="266"/>
      <c r="G92" s="266"/>
      <c r="H92" s="266"/>
      <c r="I92" s="266"/>
      <c r="J92" s="266"/>
      <c r="K92" s="266"/>
      <c r="L92" s="266"/>
      <c r="M92" s="266"/>
      <c r="N92" s="266"/>
      <c r="O92" s="266"/>
      <c r="P92" s="266"/>
      <c r="Q92" s="266"/>
      <c r="R92" s="266"/>
      <c r="S92" s="49"/>
      <c r="T92" s="49"/>
      <c r="U92" s="49"/>
      <c r="V92" s="49"/>
      <c r="W92" s="49"/>
      <c r="X92" s="49"/>
      <c r="Y92" s="49"/>
      <c r="Z92" s="81"/>
      <c r="AA92" s="81"/>
    </row>
    <row r="93" spans="1:27" s="9" customFormat="1" ht="42.75" customHeight="1" x14ac:dyDescent="0.2">
      <c r="B93" s="98"/>
      <c r="C93" s="98" t="s">
        <v>4</v>
      </c>
      <c r="D93" s="2" t="s">
        <v>5</v>
      </c>
      <c r="E93" s="250" t="s">
        <v>6</v>
      </c>
      <c r="F93" s="250"/>
      <c r="G93" s="250" t="s">
        <v>7</v>
      </c>
      <c r="H93" s="250"/>
      <c r="I93" s="256" t="s">
        <v>8</v>
      </c>
      <c r="J93" s="256"/>
      <c r="K93" s="256"/>
      <c r="L93" s="256" t="s">
        <v>9</v>
      </c>
      <c r="M93" s="256"/>
      <c r="N93" s="256"/>
      <c r="O93" s="256" t="s">
        <v>10</v>
      </c>
      <c r="P93" s="256"/>
      <c r="Q93" s="256"/>
      <c r="R93" s="256" t="s">
        <v>11</v>
      </c>
      <c r="S93" s="256"/>
      <c r="T93" s="256"/>
      <c r="U93" s="256"/>
      <c r="V93" s="256"/>
      <c r="W93" s="256"/>
      <c r="X93" s="256"/>
      <c r="Y93" s="256" t="s">
        <v>12</v>
      </c>
      <c r="Z93" s="257" t="s">
        <v>13</v>
      </c>
      <c r="AA93" s="81"/>
    </row>
    <row r="94" spans="1:27" s="9" customFormat="1" ht="34.5" customHeight="1" x14ac:dyDescent="0.2">
      <c r="B94" s="112"/>
      <c r="C94" s="112"/>
      <c r="D94" s="2" t="s">
        <v>15</v>
      </c>
      <c r="E94" s="250" t="s">
        <v>16</v>
      </c>
      <c r="F94" s="250" t="s">
        <v>237</v>
      </c>
      <c r="G94" s="250" t="s">
        <v>18</v>
      </c>
      <c r="H94" s="250" t="s">
        <v>19</v>
      </c>
      <c r="I94" s="256"/>
      <c r="J94" s="256"/>
      <c r="K94" s="256"/>
      <c r="L94" s="256"/>
      <c r="M94" s="256"/>
      <c r="N94" s="256"/>
      <c r="O94" s="256"/>
      <c r="P94" s="256"/>
      <c r="Q94" s="256"/>
      <c r="R94" s="256" t="s">
        <v>20</v>
      </c>
      <c r="S94" s="256"/>
      <c r="T94" s="256"/>
      <c r="U94" s="256" t="s">
        <v>21</v>
      </c>
      <c r="V94" s="256"/>
      <c r="W94" s="256"/>
      <c r="X94" s="256"/>
      <c r="Y94" s="256"/>
      <c r="Z94" s="257"/>
      <c r="AA94" s="81"/>
    </row>
    <row r="95" spans="1:27" s="9" customFormat="1" ht="30" customHeight="1" x14ac:dyDescent="0.2">
      <c r="B95" s="112"/>
      <c r="C95" s="112"/>
      <c r="D95" s="113"/>
      <c r="E95" s="250"/>
      <c r="F95" s="250"/>
      <c r="G95" s="250"/>
      <c r="H95" s="250"/>
      <c r="I95" s="1" t="s">
        <v>22</v>
      </c>
      <c r="J95" s="1" t="s">
        <v>23</v>
      </c>
      <c r="K95" s="1" t="s">
        <v>24</v>
      </c>
      <c r="L95" s="1" t="s">
        <v>22</v>
      </c>
      <c r="M95" s="1" t="s">
        <v>23</v>
      </c>
      <c r="N95" s="1" t="s">
        <v>24</v>
      </c>
      <c r="O95" s="1" t="s">
        <v>22</v>
      </c>
      <c r="P95" s="1" t="s">
        <v>23</v>
      </c>
      <c r="Q95" s="1" t="s">
        <v>24</v>
      </c>
      <c r="R95" s="1" t="s">
        <v>22</v>
      </c>
      <c r="S95" s="1" t="s">
        <v>23</v>
      </c>
      <c r="T95" s="1" t="s">
        <v>25</v>
      </c>
      <c r="U95" s="1" t="s">
        <v>22</v>
      </c>
      <c r="V95" s="1" t="s">
        <v>23</v>
      </c>
      <c r="W95" s="1" t="s">
        <v>26</v>
      </c>
      <c r="X95" s="1" t="s">
        <v>27</v>
      </c>
      <c r="Y95" s="1"/>
      <c r="Z95" s="257"/>
      <c r="AA95" s="81"/>
    </row>
    <row r="96" spans="1:27" s="9" customFormat="1" ht="63.75" x14ac:dyDescent="0.2">
      <c r="B96" s="10"/>
      <c r="C96" s="88" t="s">
        <v>238</v>
      </c>
      <c r="D96" s="11"/>
      <c r="E96" s="11"/>
      <c r="F96" s="11"/>
      <c r="G96" s="11"/>
      <c r="H96" s="11"/>
      <c r="I96" s="12"/>
      <c r="J96" s="12"/>
      <c r="K96" s="12"/>
      <c r="L96" s="12"/>
      <c r="M96" s="12"/>
      <c r="N96" s="12"/>
      <c r="O96" s="12"/>
      <c r="P96" s="12"/>
      <c r="Q96" s="12"/>
      <c r="R96" s="12"/>
      <c r="S96" s="12"/>
      <c r="T96" s="12"/>
      <c r="U96" s="12"/>
      <c r="V96" s="12"/>
      <c r="W96" s="12"/>
      <c r="X96" s="12"/>
      <c r="Y96" s="12"/>
      <c r="Z96" s="81"/>
      <c r="AA96" s="81"/>
    </row>
    <row r="97" spans="2:27" s="25" customFormat="1" ht="28.5" customHeight="1" x14ac:dyDescent="0.2">
      <c r="B97" s="2" t="s">
        <v>29</v>
      </c>
      <c r="C97" s="100" t="s">
        <v>239</v>
      </c>
      <c r="D97" s="31"/>
      <c r="E97" s="31"/>
      <c r="F97" s="31"/>
      <c r="G97" s="107">
        <v>2026</v>
      </c>
      <c r="H97" s="95">
        <v>2027</v>
      </c>
      <c r="I97" s="15"/>
      <c r="J97" s="15"/>
      <c r="K97" s="15"/>
      <c r="L97" s="15"/>
      <c r="M97" s="15"/>
      <c r="N97" s="15"/>
      <c r="O97" s="15"/>
      <c r="P97" s="15"/>
      <c r="Q97" s="15"/>
      <c r="R97" s="15"/>
      <c r="S97" s="15"/>
      <c r="T97" s="15"/>
      <c r="U97" s="15"/>
      <c r="V97" s="15"/>
      <c r="W97" s="15"/>
      <c r="X97" s="15"/>
      <c r="Y97" s="15"/>
      <c r="Z97" s="80"/>
      <c r="AA97" s="80"/>
    </row>
    <row r="98" spans="2:27" s="9" customFormat="1" ht="40.5" customHeight="1" x14ac:dyDescent="0.2">
      <c r="B98" s="95" t="s">
        <v>33</v>
      </c>
      <c r="C98" s="16" t="s">
        <v>240</v>
      </c>
      <c r="D98" s="17" t="s">
        <v>35</v>
      </c>
      <c r="E98" s="17" t="s">
        <v>31</v>
      </c>
      <c r="F98" s="31"/>
      <c r="G98" s="107">
        <v>2026</v>
      </c>
      <c r="H98" s="95">
        <v>2027</v>
      </c>
      <c r="I98" s="110">
        <v>0</v>
      </c>
      <c r="J98" s="110">
        <v>60000000</v>
      </c>
      <c r="K98" s="110">
        <f t="shared" ref="K98:K102" si="58">I98+J98</f>
        <v>60000000</v>
      </c>
      <c r="L98" s="110">
        <v>0</v>
      </c>
      <c r="M98" s="110">
        <v>0</v>
      </c>
      <c r="N98" s="110">
        <f t="shared" ref="N98:N102" si="59">L98+M98</f>
        <v>0</v>
      </c>
      <c r="O98" s="110">
        <f t="shared" ref="O98:P102" si="60">I98+L98</f>
        <v>0</v>
      </c>
      <c r="P98" s="110">
        <f t="shared" si="60"/>
        <v>60000000</v>
      </c>
      <c r="Q98" s="110">
        <f t="shared" ref="Q98:Q102" si="61">O98+P98</f>
        <v>60000000</v>
      </c>
      <c r="R98" s="110">
        <v>0</v>
      </c>
      <c r="S98" s="110">
        <v>60000000</v>
      </c>
      <c r="T98" s="110">
        <f t="shared" ref="T98:T102" si="62">R98+S98</f>
        <v>60000000</v>
      </c>
      <c r="U98" s="110">
        <v>0</v>
      </c>
      <c r="V98" s="110">
        <v>0</v>
      </c>
      <c r="W98" s="19"/>
      <c r="X98" s="110">
        <f t="shared" ref="X98:X102" si="63">U98+V98</f>
        <v>0</v>
      </c>
      <c r="Y98" s="110">
        <f t="shared" ref="Y98:Y102" si="64">Q98-T98-X98</f>
        <v>0</v>
      </c>
      <c r="Z98" s="23"/>
      <c r="AA98" s="94"/>
    </row>
    <row r="99" spans="2:27" s="153" customFormat="1" ht="30.75" customHeight="1" x14ac:dyDescent="0.2">
      <c r="B99" s="23" t="s">
        <v>37</v>
      </c>
      <c r="C99" s="97" t="s">
        <v>241</v>
      </c>
      <c r="D99" s="23" t="s">
        <v>35</v>
      </c>
      <c r="E99" s="23" t="s">
        <v>31</v>
      </c>
      <c r="F99" s="23"/>
      <c r="G99" s="23">
        <v>2026</v>
      </c>
      <c r="H99" s="23">
        <v>2027</v>
      </c>
      <c r="I99" s="109">
        <v>200000</v>
      </c>
      <c r="J99" s="109">
        <v>0</v>
      </c>
      <c r="K99" s="109">
        <f t="shared" si="58"/>
        <v>200000</v>
      </c>
      <c r="L99" s="109">
        <v>0</v>
      </c>
      <c r="M99" s="109">
        <v>0</v>
      </c>
      <c r="N99" s="109">
        <f t="shared" si="59"/>
        <v>0</v>
      </c>
      <c r="O99" s="109">
        <f t="shared" si="60"/>
        <v>200000</v>
      </c>
      <c r="P99" s="109">
        <f t="shared" si="60"/>
        <v>0</v>
      </c>
      <c r="Q99" s="109">
        <f t="shared" si="61"/>
        <v>200000</v>
      </c>
      <c r="R99" s="109">
        <v>200000</v>
      </c>
      <c r="S99" s="109">
        <v>0</v>
      </c>
      <c r="T99" s="109">
        <f t="shared" si="62"/>
        <v>200000</v>
      </c>
      <c r="U99" s="109">
        <v>0</v>
      </c>
      <c r="V99" s="109">
        <v>0</v>
      </c>
      <c r="W99" s="40"/>
      <c r="X99" s="109">
        <f t="shared" si="63"/>
        <v>0</v>
      </c>
      <c r="Y99" s="109">
        <f t="shared" si="64"/>
        <v>0</v>
      </c>
      <c r="Z99" s="23"/>
      <c r="AA99" s="152"/>
    </row>
    <row r="100" spans="2:27" ht="30" customHeight="1" x14ac:dyDescent="0.2">
      <c r="B100" s="91" t="s">
        <v>40</v>
      </c>
      <c r="C100" s="97" t="s">
        <v>242</v>
      </c>
      <c r="D100" s="23"/>
      <c r="E100" s="91" t="s">
        <v>211</v>
      </c>
      <c r="F100" s="39" t="s">
        <v>212</v>
      </c>
      <c r="G100" s="108">
        <v>2026</v>
      </c>
      <c r="H100" s="91">
        <v>2027</v>
      </c>
      <c r="I100" s="109">
        <v>0</v>
      </c>
      <c r="J100" s="109">
        <v>17940000</v>
      </c>
      <c r="K100" s="109">
        <f t="shared" si="58"/>
        <v>17940000</v>
      </c>
      <c r="L100" s="109">
        <v>0</v>
      </c>
      <c r="M100" s="109">
        <v>0</v>
      </c>
      <c r="N100" s="109">
        <f t="shared" si="59"/>
        <v>0</v>
      </c>
      <c r="O100" s="109">
        <f t="shared" si="60"/>
        <v>0</v>
      </c>
      <c r="P100" s="109">
        <f t="shared" si="60"/>
        <v>17940000</v>
      </c>
      <c r="Q100" s="109">
        <f t="shared" si="61"/>
        <v>17940000</v>
      </c>
      <c r="R100" s="109">
        <v>0</v>
      </c>
      <c r="S100" s="109">
        <v>17940000</v>
      </c>
      <c r="T100" s="109">
        <f t="shared" si="62"/>
        <v>17940000</v>
      </c>
      <c r="U100" s="109">
        <v>0</v>
      </c>
      <c r="V100" s="109">
        <v>0</v>
      </c>
      <c r="W100" s="40"/>
      <c r="X100" s="109">
        <f t="shared" si="63"/>
        <v>0</v>
      </c>
      <c r="Y100" s="109">
        <f t="shared" si="64"/>
        <v>0</v>
      </c>
      <c r="Z100" s="20"/>
      <c r="AA100" s="21"/>
    </row>
    <row r="101" spans="2:27" s="7" customFormat="1" ht="47.25" customHeight="1" x14ac:dyDescent="0.2">
      <c r="B101" s="26" t="s">
        <v>43</v>
      </c>
      <c r="C101" s="100" t="s">
        <v>243</v>
      </c>
      <c r="D101" s="17" t="s">
        <v>35</v>
      </c>
      <c r="E101" s="17" t="s">
        <v>31</v>
      </c>
      <c r="F101" s="39" t="s">
        <v>244</v>
      </c>
      <c r="G101" s="107">
        <v>2026</v>
      </c>
      <c r="H101" s="95">
        <v>2027</v>
      </c>
      <c r="I101" s="110">
        <v>40000000</v>
      </c>
      <c r="J101" s="110">
        <v>0</v>
      </c>
      <c r="K101" s="110">
        <f t="shared" si="58"/>
        <v>40000000</v>
      </c>
      <c r="L101" s="110">
        <v>0</v>
      </c>
      <c r="M101" s="110">
        <v>0</v>
      </c>
      <c r="N101" s="110">
        <f t="shared" si="59"/>
        <v>0</v>
      </c>
      <c r="O101" s="110">
        <f t="shared" si="60"/>
        <v>40000000</v>
      </c>
      <c r="P101" s="110">
        <f t="shared" si="60"/>
        <v>0</v>
      </c>
      <c r="Q101" s="110">
        <f t="shared" si="61"/>
        <v>40000000</v>
      </c>
      <c r="R101" s="110">
        <v>40000000</v>
      </c>
      <c r="S101" s="110">
        <v>0</v>
      </c>
      <c r="T101" s="110">
        <f t="shared" si="62"/>
        <v>40000000</v>
      </c>
      <c r="U101" s="110">
        <v>0</v>
      </c>
      <c r="V101" s="110">
        <v>0</v>
      </c>
      <c r="W101" s="19"/>
      <c r="X101" s="110">
        <f t="shared" si="63"/>
        <v>0</v>
      </c>
      <c r="Y101" s="110">
        <f t="shared" si="64"/>
        <v>0</v>
      </c>
      <c r="Z101" s="20"/>
      <c r="AA101" s="82"/>
    </row>
    <row r="102" spans="2:27" ht="53.25" customHeight="1" x14ac:dyDescent="0.2">
      <c r="B102" s="103" t="s">
        <v>245</v>
      </c>
      <c r="C102" s="104" t="s">
        <v>246</v>
      </c>
      <c r="D102" s="97"/>
      <c r="E102" s="23" t="s">
        <v>211</v>
      </c>
      <c r="F102" s="39" t="s">
        <v>212</v>
      </c>
      <c r="G102" s="91">
        <v>2026</v>
      </c>
      <c r="H102" s="91">
        <v>2027</v>
      </c>
      <c r="I102" s="109">
        <v>0</v>
      </c>
      <c r="J102" s="109">
        <v>0</v>
      </c>
      <c r="K102" s="109">
        <f t="shared" si="58"/>
        <v>0</v>
      </c>
      <c r="L102" s="109">
        <v>198000000</v>
      </c>
      <c r="M102" s="109">
        <v>0</v>
      </c>
      <c r="N102" s="109">
        <f t="shared" si="59"/>
        <v>198000000</v>
      </c>
      <c r="O102" s="109">
        <f t="shared" si="60"/>
        <v>198000000</v>
      </c>
      <c r="P102" s="109">
        <f t="shared" si="60"/>
        <v>0</v>
      </c>
      <c r="Q102" s="109">
        <f t="shared" si="61"/>
        <v>198000000</v>
      </c>
      <c r="R102" s="109">
        <v>198000000</v>
      </c>
      <c r="S102" s="109">
        <v>0</v>
      </c>
      <c r="T102" s="109">
        <f t="shared" si="62"/>
        <v>198000000</v>
      </c>
      <c r="U102" s="109">
        <v>0</v>
      </c>
      <c r="V102" s="109">
        <v>0</v>
      </c>
      <c r="W102" s="40"/>
      <c r="X102" s="109">
        <f t="shared" si="63"/>
        <v>0</v>
      </c>
      <c r="Y102" s="109">
        <f t="shared" si="64"/>
        <v>0</v>
      </c>
      <c r="Z102" s="20"/>
      <c r="AA102" s="21"/>
    </row>
    <row r="103" spans="2:27" s="119" customFormat="1" ht="46.5" customHeight="1" x14ac:dyDescent="0.2">
      <c r="B103" s="103" t="s">
        <v>247</v>
      </c>
      <c r="C103" s="104" t="s">
        <v>248</v>
      </c>
      <c r="D103" s="100"/>
      <c r="E103" s="23" t="s">
        <v>211</v>
      </c>
      <c r="F103" s="91" t="s">
        <v>212</v>
      </c>
      <c r="G103" s="91">
        <v>2026</v>
      </c>
      <c r="H103" s="91">
        <v>2027</v>
      </c>
      <c r="I103" s="135"/>
      <c r="J103" s="135"/>
      <c r="K103" s="135"/>
      <c r="L103" s="135"/>
      <c r="M103" s="135"/>
      <c r="N103" s="135"/>
      <c r="O103" s="135"/>
      <c r="P103" s="135"/>
      <c r="Q103" s="135"/>
      <c r="R103" s="109"/>
      <c r="S103" s="109"/>
      <c r="T103" s="109"/>
      <c r="U103" s="135"/>
      <c r="V103" s="135"/>
      <c r="W103" s="136"/>
      <c r="X103" s="135"/>
      <c r="Y103" s="135"/>
      <c r="Z103" s="43"/>
      <c r="AA103" s="137"/>
    </row>
    <row r="104" spans="2:27" s="183" customFormat="1" ht="36.75" customHeight="1" x14ac:dyDescent="0.2">
      <c r="B104" s="141" t="s">
        <v>249</v>
      </c>
      <c r="C104" s="178" t="s">
        <v>248</v>
      </c>
      <c r="D104" s="141"/>
      <c r="E104" s="141" t="s">
        <v>211</v>
      </c>
      <c r="F104" s="169" t="s">
        <v>212</v>
      </c>
      <c r="G104" s="141">
        <v>2026</v>
      </c>
      <c r="H104" s="141">
        <v>2026</v>
      </c>
      <c r="I104" s="144">
        <v>77000000</v>
      </c>
      <c r="J104" s="144">
        <v>0</v>
      </c>
      <c r="K104" s="144">
        <f>I104+J104</f>
        <v>77000000</v>
      </c>
      <c r="L104" s="144">
        <v>0</v>
      </c>
      <c r="M104" s="144">
        <v>0</v>
      </c>
      <c r="N104" s="144">
        <f>L104+M104</f>
        <v>0</v>
      </c>
      <c r="O104" s="144">
        <f>I104+L104</f>
        <v>77000000</v>
      </c>
      <c r="P104" s="144">
        <f>J104+M104</f>
        <v>0</v>
      </c>
      <c r="Q104" s="144">
        <f>O104+P104</f>
        <v>77000000</v>
      </c>
      <c r="R104" s="144">
        <f>O104</f>
        <v>77000000</v>
      </c>
      <c r="S104" s="144">
        <v>0</v>
      </c>
      <c r="T104" s="144">
        <f t="shared" ref="T104:T105" si="65">R104+S104</f>
        <v>77000000</v>
      </c>
      <c r="U104" s="144">
        <v>0</v>
      </c>
      <c r="V104" s="144">
        <v>0</v>
      </c>
      <c r="W104" s="175"/>
      <c r="X104" s="144">
        <f>U104+V104</f>
        <v>0</v>
      </c>
      <c r="Y104" s="144">
        <f>Q104-T104-X104</f>
        <v>0</v>
      </c>
      <c r="Z104" s="147"/>
      <c r="AA104" s="182"/>
    </row>
    <row r="105" spans="2:27" ht="40.5" customHeight="1" x14ac:dyDescent="0.2">
      <c r="B105" s="23" t="s">
        <v>250</v>
      </c>
      <c r="C105" s="92" t="s">
        <v>251</v>
      </c>
      <c r="D105" s="23"/>
      <c r="E105" s="23" t="s">
        <v>211</v>
      </c>
      <c r="F105" s="39" t="s">
        <v>212</v>
      </c>
      <c r="G105" s="23">
        <v>2026</v>
      </c>
      <c r="H105" s="23">
        <v>2027</v>
      </c>
      <c r="I105" s="109">
        <v>13290398</v>
      </c>
      <c r="J105" s="109">
        <v>0</v>
      </c>
      <c r="K105" s="109">
        <f>I105+J105</f>
        <v>13290398</v>
      </c>
      <c r="L105" s="109">
        <v>0</v>
      </c>
      <c r="M105" s="109">
        <v>0</v>
      </c>
      <c r="N105" s="109">
        <f>L105+M105</f>
        <v>0</v>
      </c>
      <c r="O105" s="109">
        <f>I105+L105</f>
        <v>13290398</v>
      </c>
      <c r="P105" s="109">
        <f>J105+M105</f>
        <v>0</v>
      </c>
      <c r="Q105" s="109">
        <f>O105+P105</f>
        <v>13290398</v>
      </c>
      <c r="R105" s="144">
        <f>O105</f>
        <v>13290398</v>
      </c>
      <c r="S105" s="109">
        <v>0</v>
      </c>
      <c r="T105" s="144">
        <f t="shared" si="65"/>
        <v>13290398</v>
      </c>
      <c r="U105" s="109">
        <v>0</v>
      </c>
      <c r="V105" s="109">
        <v>0</v>
      </c>
      <c r="W105" s="40"/>
      <c r="X105" s="109">
        <f>U105+V105</f>
        <v>0</v>
      </c>
      <c r="Y105" s="109">
        <f>Q105-T105-X105</f>
        <v>0</v>
      </c>
      <c r="Z105" s="20"/>
      <c r="AA105" s="21"/>
    </row>
    <row r="106" spans="2:27" s="9" customFormat="1" ht="28.5" customHeight="1" x14ac:dyDescent="0.2">
      <c r="B106" s="27"/>
      <c r="C106" s="27" t="s">
        <v>55</v>
      </c>
      <c r="D106" s="28"/>
      <c r="E106" s="28"/>
      <c r="F106" s="28"/>
      <c r="G106" s="28"/>
      <c r="H106" s="28"/>
      <c r="I106" s="115">
        <f t="shared" ref="I106:V106" si="66">SUM(I97:I105)</f>
        <v>130490398</v>
      </c>
      <c r="J106" s="115">
        <f t="shared" si="66"/>
        <v>77940000</v>
      </c>
      <c r="K106" s="115">
        <f t="shared" si="66"/>
        <v>208430398</v>
      </c>
      <c r="L106" s="115">
        <f t="shared" si="66"/>
        <v>198000000</v>
      </c>
      <c r="M106" s="115">
        <f t="shared" si="66"/>
        <v>0</v>
      </c>
      <c r="N106" s="115">
        <f t="shared" si="66"/>
        <v>198000000</v>
      </c>
      <c r="O106" s="115">
        <f t="shared" si="66"/>
        <v>328490398</v>
      </c>
      <c r="P106" s="115">
        <f t="shared" si="66"/>
        <v>77940000</v>
      </c>
      <c r="Q106" s="115">
        <f t="shared" si="66"/>
        <v>406430398</v>
      </c>
      <c r="R106" s="115">
        <f t="shared" si="66"/>
        <v>328490398</v>
      </c>
      <c r="S106" s="115">
        <f t="shared" si="66"/>
        <v>77940000</v>
      </c>
      <c r="T106" s="115">
        <f t="shared" si="66"/>
        <v>406430398</v>
      </c>
      <c r="U106" s="115">
        <f t="shared" si="66"/>
        <v>0</v>
      </c>
      <c r="V106" s="115">
        <f t="shared" si="66"/>
        <v>0</v>
      </c>
      <c r="W106" s="29"/>
      <c r="X106" s="115">
        <f>SUM(X97:X105)</f>
        <v>0</v>
      </c>
      <c r="Y106" s="115">
        <f>SUM(Y97:Y105)</f>
        <v>0</v>
      </c>
      <c r="Z106" s="81"/>
      <c r="AA106" s="81"/>
    </row>
    <row r="107" spans="2:27" s="9" customFormat="1" ht="38.25" customHeight="1" x14ac:dyDescent="0.2">
      <c r="B107" s="96"/>
      <c r="C107" s="38" t="s">
        <v>252</v>
      </c>
      <c r="D107" s="11"/>
      <c r="E107" s="11"/>
      <c r="F107" s="11"/>
      <c r="G107" s="11"/>
      <c r="H107" s="11"/>
      <c r="I107" s="12"/>
      <c r="J107" s="12"/>
      <c r="K107" s="12"/>
      <c r="L107" s="12"/>
      <c r="M107" s="12"/>
      <c r="N107" s="12"/>
      <c r="O107" s="12"/>
      <c r="P107" s="12"/>
      <c r="Q107" s="12"/>
      <c r="R107" s="12"/>
      <c r="S107" s="12"/>
      <c r="T107" s="12"/>
      <c r="U107" s="12"/>
      <c r="V107" s="12"/>
      <c r="W107" s="12"/>
      <c r="X107" s="12"/>
      <c r="Y107" s="12"/>
      <c r="Z107" s="81"/>
      <c r="AA107" s="81"/>
    </row>
    <row r="108" spans="2:27" s="9" customFormat="1" ht="44.25" customHeight="1" x14ac:dyDescent="0.2">
      <c r="B108" s="139" t="s">
        <v>57</v>
      </c>
      <c r="C108" s="149" t="s">
        <v>253</v>
      </c>
      <c r="D108" s="31" t="s">
        <v>35</v>
      </c>
      <c r="E108" s="17" t="s">
        <v>254</v>
      </c>
      <c r="F108" s="31" t="s">
        <v>255</v>
      </c>
      <c r="G108" s="95">
        <v>2026</v>
      </c>
      <c r="H108" s="95">
        <v>2027</v>
      </c>
      <c r="I108" s="15"/>
      <c r="J108" s="15"/>
      <c r="K108" s="15"/>
      <c r="L108" s="15"/>
      <c r="M108" s="15"/>
      <c r="N108" s="15"/>
      <c r="O108" s="15"/>
      <c r="P108" s="15"/>
      <c r="Q108" s="15"/>
      <c r="R108" s="15"/>
      <c r="S108" s="15"/>
      <c r="T108" s="15"/>
      <c r="U108" s="15"/>
      <c r="V108" s="15"/>
      <c r="W108" s="15"/>
      <c r="X108" s="15"/>
      <c r="Y108" s="15"/>
      <c r="Z108" s="81"/>
      <c r="AA108" s="81"/>
    </row>
    <row r="109" spans="2:27" s="9" customFormat="1" ht="47.25" customHeight="1" x14ac:dyDescent="0.2">
      <c r="B109" s="23" t="s">
        <v>61</v>
      </c>
      <c r="C109" s="16" t="s">
        <v>256</v>
      </c>
      <c r="D109" s="31" t="s">
        <v>35</v>
      </c>
      <c r="E109" s="17" t="s">
        <v>254</v>
      </c>
      <c r="F109" s="31" t="s">
        <v>255</v>
      </c>
      <c r="G109" s="95">
        <v>2026</v>
      </c>
      <c r="H109" s="95">
        <v>2027</v>
      </c>
      <c r="I109" s="110">
        <v>150000</v>
      </c>
      <c r="J109" s="110">
        <v>0</v>
      </c>
      <c r="K109" s="110">
        <f>I109+J109</f>
        <v>150000</v>
      </c>
      <c r="L109" s="110">
        <v>100000</v>
      </c>
      <c r="M109" s="110">
        <v>0</v>
      </c>
      <c r="N109" s="110">
        <f>L109+M109</f>
        <v>100000</v>
      </c>
      <c r="O109" s="110">
        <f t="shared" ref="O109:P112" si="67">I109+L109</f>
        <v>250000</v>
      </c>
      <c r="P109" s="110">
        <f t="shared" si="67"/>
        <v>0</v>
      </c>
      <c r="Q109" s="110">
        <f>O109+P109</f>
        <v>250000</v>
      </c>
      <c r="R109" s="110">
        <v>250000</v>
      </c>
      <c r="S109" s="110">
        <v>0</v>
      </c>
      <c r="T109" s="110">
        <f>R109+S109</f>
        <v>250000</v>
      </c>
      <c r="U109" s="110">
        <v>0</v>
      </c>
      <c r="V109" s="110">
        <v>0</v>
      </c>
      <c r="W109" s="19"/>
      <c r="X109" s="110">
        <f>U109+V109</f>
        <v>0</v>
      </c>
      <c r="Y109" s="110">
        <f>Q109-T109-X109</f>
        <v>0</v>
      </c>
      <c r="Z109" s="20"/>
      <c r="AA109" s="94"/>
    </row>
    <row r="110" spans="2:27" s="9" customFormat="1" ht="47.25" customHeight="1" x14ac:dyDescent="0.2">
      <c r="B110" s="17" t="s">
        <v>63</v>
      </c>
      <c r="C110" s="16" t="s">
        <v>257</v>
      </c>
      <c r="D110" s="31" t="s">
        <v>35</v>
      </c>
      <c r="E110" s="17" t="s">
        <v>254</v>
      </c>
      <c r="F110" s="31" t="s">
        <v>255</v>
      </c>
      <c r="G110" s="95">
        <v>2026</v>
      </c>
      <c r="H110" s="95">
        <v>2027</v>
      </c>
      <c r="I110" s="110">
        <v>150000</v>
      </c>
      <c r="J110" s="110">
        <v>0</v>
      </c>
      <c r="K110" s="110">
        <f>I110+J110</f>
        <v>150000</v>
      </c>
      <c r="L110" s="110">
        <v>100000</v>
      </c>
      <c r="M110" s="110">
        <v>0</v>
      </c>
      <c r="N110" s="110">
        <f>L110+M110</f>
        <v>100000</v>
      </c>
      <c r="O110" s="110">
        <f t="shared" si="67"/>
        <v>250000</v>
      </c>
      <c r="P110" s="110">
        <f t="shared" si="67"/>
        <v>0</v>
      </c>
      <c r="Q110" s="110">
        <f>O110+P110</f>
        <v>250000</v>
      </c>
      <c r="R110" s="110">
        <v>250000</v>
      </c>
      <c r="S110" s="110">
        <v>0</v>
      </c>
      <c r="T110" s="110">
        <f>R110+S110</f>
        <v>250000</v>
      </c>
      <c r="U110" s="110">
        <v>0</v>
      </c>
      <c r="V110" s="110">
        <v>0</v>
      </c>
      <c r="W110" s="19"/>
      <c r="X110" s="110">
        <f>U110+V110</f>
        <v>0</v>
      </c>
      <c r="Y110" s="110">
        <f>Q110-T110-X110</f>
        <v>0</v>
      </c>
      <c r="Z110" s="20"/>
      <c r="AA110" s="81"/>
    </row>
    <row r="111" spans="2:27" s="9" customFormat="1" ht="47.25" customHeight="1" x14ac:dyDescent="0.2">
      <c r="B111" s="26" t="s">
        <v>67</v>
      </c>
      <c r="C111" s="100" t="s">
        <v>258</v>
      </c>
      <c r="D111" s="31" t="s">
        <v>35</v>
      </c>
      <c r="E111" s="17" t="s">
        <v>254</v>
      </c>
      <c r="F111" s="31" t="s">
        <v>255</v>
      </c>
      <c r="G111" s="95">
        <v>2026</v>
      </c>
      <c r="H111" s="95">
        <v>2027</v>
      </c>
      <c r="I111" s="110">
        <v>250000</v>
      </c>
      <c r="J111" s="110">
        <v>0</v>
      </c>
      <c r="K111" s="110">
        <f>I111+J111</f>
        <v>250000</v>
      </c>
      <c r="L111" s="110">
        <v>150000</v>
      </c>
      <c r="M111" s="110">
        <v>0</v>
      </c>
      <c r="N111" s="110">
        <f>L111+M111</f>
        <v>150000</v>
      </c>
      <c r="O111" s="110">
        <f t="shared" si="67"/>
        <v>400000</v>
      </c>
      <c r="P111" s="110">
        <f t="shared" si="67"/>
        <v>0</v>
      </c>
      <c r="Q111" s="110">
        <f>O111+P111</f>
        <v>400000</v>
      </c>
      <c r="R111" s="110">
        <v>400000</v>
      </c>
      <c r="S111" s="110">
        <v>0</v>
      </c>
      <c r="T111" s="110">
        <f>R111+S111</f>
        <v>400000</v>
      </c>
      <c r="U111" s="110">
        <v>0</v>
      </c>
      <c r="V111" s="110">
        <v>0</v>
      </c>
      <c r="W111" s="19"/>
      <c r="X111" s="110">
        <f>U111+V111</f>
        <v>0</v>
      </c>
      <c r="Y111" s="110">
        <f>Q111-T111-X111</f>
        <v>0</v>
      </c>
      <c r="Z111" s="20"/>
      <c r="AA111" s="94"/>
    </row>
    <row r="112" spans="2:27" s="9" customFormat="1" ht="47.25" customHeight="1" x14ac:dyDescent="0.2">
      <c r="B112" s="17" t="s">
        <v>71</v>
      </c>
      <c r="C112" s="20" t="s">
        <v>259</v>
      </c>
      <c r="D112" s="31" t="s">
        <v>35</v>
      </c>
      <c r="E112" s="17" t="s">
        <v>254</v>
      </c>
      <c r="F112" s="31"/>
      <c r="G112" s="17">
        <v>2026</v>
      </c>
      <c r="H112" s="17">
        <v>2027</v>
      </c>
      <c r="I112" s="109">
        <v>100000</v>
      </c>
      <c r="J112" s="109">
        <v>0</v>
      </c>
      <c r="K112" s="109">
        <f>I112+J112</f>
        <v>100000</v>
      </c>
      <c r="L112" s="109">
        <v>100000</v>
      </c>
      <c r="M112" s="109">
        <v>0</v>
      </c>
      <c r="N112" s="109">
        <f>L112+M112</f>
        <v>100000</v>
      </c>
      <c r="O112" s="109">
        <f t="shared" si="67"/>
        <v>200000</v>
      </c>
      <c r="P112" s="109">
        <f t="shared" si="67"/>
        <v>0</v>
      </c>
      <c r="Q112" s="109">
        <f>O112+P112</f>
        <v>200000</v>
      </c>
      <c r="R112" s="109">
        <v>200000</v>
      </c>
      <c r="S112" s="109">
        <v>0</v>
      </c>
      <c r="T112" s="110">
        <f>R112+S112</f>
        <v>200000</v>
      </c>
      <c r="U112" s="110">
        <v>0</v>
      </c>
      <c r="V112" s="110">
        <v>0</v>
      </c>
      <c r="W112" s="19"/>
      <c r="X112" s="110">
        <f>U112+V112</f>
        <v>0</v>
      </c>
      <c r="Y112" s="110">
        <f>Q112-T112-X112</f>
        <v>0</v>
      </c>
      <c r="Z112" s="20"/>
      <c r="AA112" s="81"/>
    </row>
    <row r="113" spans="2:27" s="183" customFormat="1" ht="47.25" customHeight="1" x14ac:dyDescent="0.2">
      <c r="B113" s="139" t="s">
        <v>89</v>
      </c>
      <c r="C113" s="185" t="s">
        <v>260</v>
      </c>
      <c r="D113" s="31" t="s">
        <v>35</v>
      </c>
      <c r="E113" s="141" t="s">
        <v>261</v>
      </c>
      <c r="F113" s="169"/>
      <c r="G113" s="143">
        <v>2026</v>
      </c>
      <c r="H113" s="143">
        <v>2027</v>
      </c>
      <c r="I113" s="109">
        <v>2500000</v>
      </c>
      <c r="J113" s="109">
        <v>0</v>
      </c>
      <c r="K113" s="109">
        <f>I113+J113</f>
        <v>2500000</v>
      </c>
      <c r="L113" s="109">
        <v>0</v>
      </c>
      <c r="M113" s="109">
        <v>0</v>
      </c>
      <c r="N113" s="109">
        <f>L113+M113</f>
        <v>0</v>
      </c>
      <c r="O113" s="109">
        <f>I113+L113</f>
        <v>2500000</v>
      </c>
      <c r="P113" s="109">
        <f>J113+M113</f>
        <v>0</v>
      </c>
      <c r="Q113" s="109">
        <f>O113+P113</f>
        <v>2500000</v>
      </c>
      <c r="R113" s="109">
        <v>2500000</v>
      </c>
      <c r="S113" s="109">
        <v>0</v>
      </c>
      <c r="T113" s="109">
        <f>R113+S113</f>
        <v>2500000</v>
      </c>
      <c r="U113" s="109">
        <v>0</v>
      </c>
      <c r="V113" s="109">
        <v>0</v>
      </c>
      <c r="W113" s="186"/>
      <c r="X113" s="109">
        <f>U113+V113</f>
        <v>0</v>
      </c>
      <c r="Y113" s="109">
        <f>Q113-T113-X113</f>
        <v>0</v>
      </c>
      <c r="Z113" s="184"/>
      <c r="AA113" s="182"/>
    </row>
    <row r="114" spans="2:27" s="9" customFormat="1" ht="24.75" customHeight="1" x14ac:dyDescent="0.2">
      <c r="B114" s="28"/>
      <c r="C114" s="27" t="s">
        <v>91</v>
      </c>
      <c r="D114" s="28"/>
      <c r="E114" s="28"/>
      <c r="F114" s="28"/>
      <c r="G114" s="28"/>
      <c r="H114" s="28"/>
      <c r="I114" s="111">
        <f t="shared" ref="I114:V114" si="68">SUM(I108:I113)</f>
        <v>3150000</v>
      </c>
      <c r="J114" s="111">
        <f t="shared" si="68"/>
        <v>0</v>
      </c>
      <c r="K114" s="111">
        <f t="shared" si="68"/>
        <v>3150000</v>
      </c>
      <c r="L114" s="111">
        <f t="shared" si="68"/>
        <v>450000</v>
      </c>
      <c r="M114" s="111">
        <f t="shared" si="68"/>
        <v>0</v>
      </c>
      <c r="N114" s="111">
        <f t="shared" si="68"/>
        <v>450000</v>
      </c>
      <c r="O114" s="111">
        <f t="shared" si="68"/>
        <v>3600000</v>
      </c>
      <c r="P114" s="111">
        <f t="shared" si="68"/>
        <v>0</v>
      </c>
      <c r="Q114" s="111">
        <f t="shared" si="68"/>
        <v>3600000</v>
      </c>
      <c r="R114" s="111">
        <f t="shared" si="68"/>
        <v>3600000</v>
      </c>
      <c r="S114" s="111">
        <f t="shared" si="68"/>
        <v>0</v>
      </c>
      <c r="T114" s="111">
        <f t="shared" si="68"/>
        <v>3600000</v>
      </c>
      <c r="U114" s="111">
        <f t="shared" si="68"/>
        <v>0</v>
      </c>
      <c r="V114" s="111">
        <f t="shared" si="68"/>
        <v>0</v>
      </c>
      <c r="W114" s="36"/>
      <c r="X114" s="111">
        <f>SUM(X108:X113)</f>
        <v>0</v>
      </c>
      <c r="Y114" s="111">
        <f>SUM(Y108:Y113)</f>
        <v>0</v>
      </c>
      <c r="Z114" s="81"/>
      <c r="AA114" s="81"/>
    </row>
    <row r="115" spans="2:27" s="9" customFormat="1" ht="43.5" customHeight="1" x14ac:dyDescent="0.2">
      <c r="B115" s="51"/>
      <c r="C115" s="51" t="s">
        <v>262</v>
      </c>
      <c r="D115" s="11"/>
      <c r="E115" s="11"/>
      <c r="F115" s="11"/>
      <c r="G115" s="10"/>
      <c r="H115" s="10"/>
      <c r="I115" s="12"/>
      <c r="J115" s="12"/>
      <c r="K115" s="12"/>
      <c r="L115" s="12"/>
      <c r="M115" s="12"/>
      <c r="N115" s="12"/>
      <c r="O115" s="12"/>
      <c r="P115" s="12"/>
      <c r="Q115" s="12"/>
      <c r="R115" s="12"/>
      <c r="S115" s="12"/>
      <c r="T115" s="12"/>
      <c r="U115" s="12"/>
      <c r="V115" s="12"/>
      <c r="W115" s="12"/>
      <c r="X115" s="12"/>
      <c r="Y115" s="12"/>
      <c r="Z115" s="81"/>
      <c r="AA115" s="81"/>
    </row>
    <row r="116" spans="2:27" s="9" customFormat="1" ht="29.25" customHeight="1" x14ac:dyDescent="0.2">
      <c r="B116" s="2" t="s">
        <v>93</v>
      </c>
      <c r="C116" s="100" t="s">
        <v>263</v>
      </c>
      <c r="D116" s="31" t="s">
        <v>35</v>
      </c>
      <c r="E116" s="31" t="s">
        <v>69</v>
      </c>
      <c r="F116" s="31" t="s">
        <v>217</v>
      </c>
      <c r="G116" s="95">
        <v>2026</v>
      </c>
      <c r="H116" s="95">
        <v>2027</v>
      </c>
      <c r="I116" s="15"/>
      <c r="J116" s="15"/>
      <c r="K116" s="15"/>
      <c r="L116" s="15"/>
      <c r="M116" s="15"/>
      <c r="N116" s="15"/>
      <c r="O116" s="15"/>
      <c r="P116" s="15"/>
      <c r="Q116" s="15"/>
      <c r="R116" s="15"/>
      <c r="S116" s="15"/>
      <c r="T116" s="15"/>
      <c r="U116" s="15"/>
      <c r="V116" s="15"/>
      <c r="W116" s="15"/>
      <c r="X116" s="15"/>
      <c r="Y116" s="15"/>
      <c r="Z116" s="81"/>
      <c r="AA116" s="81"/>
    </row>
    <row r="117" spans="2:27" s="9" customFormat="1" ht="46.5" customHeight="1" x14ac:dyDescent="0.2">
      <c r="B117" s="23" t="s">
        <v>96</v>
      </c>
      <c r="C117" s="16" t="s">
        <v>264</v>
      </c>
      <c r="D117" s="17" t="s">
        <v>35</v>
      </c>
      <c r="E117" s="17" t="s">
        <v>69</v>
      </c>
      <c r="F117" s="31" t="s">
        <v>217</v>
      </c>
      <c r="G117" s="95">
        <v>2026</v>
      </c>
      <c r="H117" s="95">
        <v>2027</v>
      </c>
      <c r="I117" s="110">
        <v>157000000</v>
      </c>
      <c r="J117" s="110">
        <v>0</v>
      </c>
      <c r="K117" s="110">
        <f>I117+J117</f>
        <v>157000000</v>
      </c>
      <c r="L117" s="110">
        <v>157000000</v>
      </c>
      <c r="M117" s="110">
        <v>0</v>
      </c>
      <c r="N117" s="110">
        <f>L117+M117</f>
        <v>157000000</v>
      </c>
      <c r="O117" s="110">
        <f t="shared" ref="O117:P121" si="69">I117+L117</f>
        <v>314000000</v>
      </c>
      <c r="P117" s="110">
        <f t="shared" si="69"/>
        <v>0</v>
      </c>
      <c r="Q117" s="110">
        <f>O117+P117</f>
        <v>314000000</v>
      </c>
      <c r="R117" s="110">
        <v>314000000</v>
      </c>
      <c r="S117" s="110">
        <v>0</v>
      </c>
      <c r="T117" s="110">
        <f>R117+S117</f>
        <v>314000000</v>
      </c>
      <c r="U117" s="110">
        <v>0</v>
      </c>
      <c r="V117" s="110">
        <v>0</v>
      </c>
      <c r="W117" s="19"/>
      <c r="X117" s="110">
        <f>U117+V117</f>
        <v>0</v>
      </c>
      <c r="Y117" s="110">
        <f>Q117-T117-X117</f>
        <v>0</v>
      </c>
      <c r="Z117" s="20"/>
      <c r="AA117" s="81"/>
    </row>
    <row r="118" spans="2:27" s="7" customFormat="1" ht="41.25" customHeight="1" x14ac:dyDescent="0.2">
      <c r="B118" s="17" t="s">
        <v>99</v>
      </c>
      <c r="C118" s="16" t="s">
        <v>265</v>
      </c>
      <c r="D118" s="17" t="s">
        <v>35</v>
      </c>
      <c r="E118" s="17" t="s">
        <v>69</v>
      </c>
      <c r="F118" s="31" t="s">
        <v>217</v>
      </c>
      <c r="G118" s="95">
        <v>2026</v>
      </c>
      <c r="H118" s="95">
        <v>2027</v>
      </c>
      <c r="I118" s="110">
        <v>221000000</v>
      </c>
      <c r="J118" s="110">
        <v>0</v>
      </c>
      <c r="K118" s="110">
        <f>I118+J118</f>
        <v>221000000</v>
      </c>
      <c r="L118" s="110">
        <v>221000000</v>
      </c>
      <c r="M118" s="110">
        <v>0</v>
      </c>
      <c r="N118" s="110">
        <f>L118+M118</f>
        <v>221000000</v>
      </c>
      <c r="O118" s="110">
        <f t="shared" si="69"/>
        <v>442000000</v>
      </c>
      <c r="P118" s="110">
        <f t="shared" si="69"/>
        <v>0</v>
      </c>
      <c r="Q118" s="110">
        <f>O118+P118</f>
        <v>442000000</v>
      </c>
      <c r="R118" s="110">
        <v>442000000</v>
      </c>
      <c r="S118" s="110">
        <v>0</v>
      </c>
      <c r="T118" s="110">
        <f>R118+S118</f>
        <v>442000000</v>
      </c>
      <c r="U118" s="110">
        <v>0</v>
      </c>
      <c r="V118" s="110">
        <v>0</v>
      </c>
      <c r="W118" s="19"/>
      <c r="X118" s="110">
        <f>U118+V118</f>
        <v>0</v>
      </c>
      <c r="Y118" s="110">
        <f>Q118-T118-X118</f>
        <v>0</v>
      </c>
      <c r="Z118" s="20"/>
      <c r="AA118" s="82"/>
    </row>
    <row r="119" spans="2:27" s="9" customFormat="1" ht="37.5" customHeight="1" x14ac:dyDescent="0.2">
      <c r="B119" s="102" t="s">
        <v>105</v>
      </c>
      <c r="C119" s="43" t="s">
        <v>266</v>
      </c>
      <c r="D119" s="17" t="s">
        <v>35</v>
      </c>
      <c r="E119" s="17" t="s">
        <v>31</v>
      </c>
      <c r="F119" s="31"/>
      <c r="G119" s="17">
        <v>2026</v>
      </c>
      <c r="H119" s="17">
        <v>2027</v>
      </c>
      <c r="I119" s="110">
        <v>3000000</v>
      </c>
      <c r="J119" s="110">
        <v>0</v>
      </c>
      <c r="K119" s="110">
        <f>I119+J119</f>
        <v>3000000</v>
      </c>
      <c r="L119" s="110">
        <v>3000000</v>
      </c>
      <c r="M119" s="110">
        <v>0</v>
      </c>
      <c r="N119" s="110">
        <f>L119+M119</f>
        <v>3000000</v>
      </c>
      <c r="O119" s="110">
        <f t="shared" si="69"/>
        <v>6000000</v>
      </c>
      <c r="P119" s="110">
        <f t="shared" si="69"/>
        <v>0</v>
      </c>
      <c r="Q119" s="110">
        <f>O119+P119</f>
        <v>6000000</v>
      </c>
      <c r="R119" s="110">
        <v>6000000</v>
      </c>
      <c r="S119" s="110">
        <v>0</v>
      </c>
      <c r="T119" s="110">
        <f>R119+S119</f>
        <v>6000000</v>
      </c>
      <c r="U119" s="110">
        <v>0</v>
      </c>
      <c r="V119" s="110">
        <v>0</v>
      </c>
      <c r="W119" s="15"/>
      <c r="X119" s="110">
        <f>U119+V119</f>
        <v>0</v>
      </c>
      <c r="Y119" s="110">
        <f>Q119-T119-X119</f>
        <v>0</v>
      </c>
      <c r="Z119" s="20"/>
      <c r="AA119" s="94"/>
    </row>
    <row r="120" spans="2:27" s="9" customFormat="1" ht="36.75" customHeight="1" x14ac:dyDescent="0.2">
      <c r="B120" s="23" t="s">
        <v>267</v>
      </c>
      <c r="C120" s="150" t="s">
        <v>268</v>
      </c>
      <c r="D120" s="17" t="s">
        <v>35</v>
      </c>
      <c r="E120" s="17" t="s">
        <v>31</v>
      </c>
      <c r="F120" s="31"/>
      <c r="G120" s="17">
        <v>2026</v>
      </c>
      <c r="H120" s="17">
        <v>2027</v>
      </c>
      <c r="I120" s="110">
        <v>600000</v>
      </c>
      <c r="J120" s="110">
        <v>0</v>
      </c>
      <c r="K120" s="110">
        <f>I120+J120</f>
        <v>600000</v>
      </c>
      <c r="L120" s="110">
        <v>0</v>
      </c>
      <c r="M120" s="110">
        <v>0</v>
      </c>
      <c r="N120" s="110">
        <f>L120+M120</f>
        <v>0</v>
      </c>
      <c r="O120" s="110">
        <f t="shared" si="69"/>
        <v>600000</v>
      </c>
      <c r="P120" s="110">
        <f t="shared" si="69"/>
        <v>0</v>
      </c>
      <c r="Q120" s="110">
        <f>O120+P120</f>
        <v>600000</v>
      </c>
      <c r="R120" s="110">
        <v>600000</v>
      </c>
      <c r="S120" s="110">
        <v>0</v>
      </c>
      <c r="T120" s="110">
        <f>R120+S120</f>
        <v>600000</v>
      </c>
      <c r="U120" s="110">
        <v>0</v>
      </c>
      <c r="V120" s="110">
        <v>0</v>
      </c>
      <c r="W120" s="19"/>
      <c r="X120" s="110">
        <f>U120+V120</f>
        <v>0</v>
      </c>
      <c r="Y120" s="110">
        <f>Q120-T120-X120</f>
        <v>0</v>
      </c>
      <c r="Z120" s="20"/>
      <c r="AA120" s="81"/>
    </row>
    <row r="121" spans="2:27" s="9" customFormat="1" ht="34.5" customHeight="1" x14ac:dyDescent="0.2">
      <c r="B121" s="17" t="s">
        <v>269</v>
      </c>
      <c r="C121" s="150" t="s">
        <v>270</v>
      </c>
      <c r="D121" s="17" t="s">
        <v>35</v>
      </c>
      <c r="E121" s="17" t="s">
        <v>31</v>
      </c>
      <c r="F121" s="31"/>
      <c r="G121" s="17">
        <v>2026</v>
      </c>
      <c r="H121" s="17">
        <v>2027</v>
      </c>
      <c r="I121" s="110">
        <v>250000</v>
      </c>
      <c r="J121" s="110">
        <v>0</v>
      </c>
      <c r="K121" s="110">
        <f>I121+J121</f>
        <v>250000</v>
      </c>
      <c r="L121" s="110">
        <v>0</v>
      </c>
      <c r="M121" s="110">
        <v>0</v>
      </c>
      <c r="N121" s="110">
        <f>L121+M121</f>
        <v>0</v>
      </c>
      <c r="O121" s="110">
        <f t="shared" si="69"/>
        <v>250000</v>
      </c>
      <c r="P121" s="110">
        <f t="shared" si="69"/>
        <v>0</v>
      </c>
      <c r="Q121" s="110">
        <f>O121+P121</f>
        <v>250000</v>
      </c>
      <c r="R121" s="110">
        <v>250000</v>
      </c>
      <c r="S121" s="110">
        <v>0</v>
      </c>
      <c r="T121" s="110">
        <f>R121+S121</f>
        <v>250000</v>
      </c>
      <c r="U121" s="110">
        <v>0</v>
      </c>
      <c r="V121" s="110">
        <v>0</v>
      </c>
      <c r="W121" s="19"/>
      <c r="X121" s="110">
        <f>U121+V121</f>
        <v>0</v>
      </c>
      <c r="Y121" s="110">
        <f>Q121-T121-X121</f>
        <v>0</v>
      </c>
      <c r="Z121" s="20"/>
      <c r="AA121" s="81"/>
    </row>
    <row r="122" spans="2:27" s="7" customFormat="1" ht="39" customHeight="1" x14ac:dyDescent="0.2">
      <c r="B122" s="27"/>
      <c r="C122" s="27" t="s">
        <v>114</v>
      </c>
      <c r="D122" s="28"/>
      <c r="E122" s="28"/>
      <c r="F122" s="28"/>
      <c r="G122" s="28"/>
      <c r="H122" s="28"/>
      <c r="I122" s="111">
        <f t="shared" ref="I122:V122" si="70">SUM(I116:I121)</f>
        <v>381850000</v>
      </c>
      <c r="J122" s="111">
        <f t="shared" si="70"/>
        <v>0</v>
      </c>
      <c r="K122" s="111">
        <f t="shared" si="70"/>
        <v>381850000</v>
      </c>
      <c r="L122" s="111">
        <f t="shared" si="70"/>
        <v>381000000</v>
      </c>
      <c r="M122" s="111">
        <f t="shared" si="70"/>
        <v>0</v>
      </c>
      <c r="N122" s="111">
        <f t="shared" si="70"/>
        <v>381000000</v>
      </c>
      <c r="O122" s="111">
        <f t="shared" si="70"/>
        <v>762850000</v>
      </c>
      <c r="P122" s="111">
        <f t="shared" si="70"/>
        <v>0</v>
      </c>
      <c r="Q122" s="111">
        <f t="shared" si="70"/>
        <v>762850000</v>
      </c>
      <c r="R122" s="111">
        <f t="shared" si="70"/>
        <v>762850000</v>
      </c>
      <c r="S122" s="111">
        <f t="shared" si="70"/>
        <v>0</v>
      </c>
      <c r="T122" s="111">
        <f t="shared" si="70"/>
        <v>762850000</v>
      </c>
      <c r="U122" s="111">
        <f t="shared" si="70"/>
        <v>0</v>
      </c>
      <c r="V122" s="111">
        <f t="shared" si="70"/>
        <v>0</v>
      </c>
      <c r="W122" s="36"/>
      <c r="X122" s="111">
        <f>SUM(X116:X121)</f>
        <v>0</v>
      </c>
      <c r="Y122" s="111">
        <f>SUM(Y116:Y121)</f>
        <v>0</v>
      </c>
      <c r="Z122" s="82"/>
      <c r="AA122" s="82"/>
    </row>
    <row r="123" spans="2:27" s="9" customFormat="1" ht="44.25" customHeight="1" x14ac:dyDescent="0.2">
      <c r="B123" s="10">
        <v>4</v>
      </c>
      <c r="C123" s="51" t="s">
        <v>271</v>
      </c>
      <c r="D123" s="11"/>
      <c r="E123" s="11"/>
      <c r="F123" s="11"/>
      <c r="G123" s="10"/>
      <c r="H123" s="10"/>
      <c r="I123" s="12"/>
      <c r="J123" s="12"/>
      <c r="K123" s="12"/>
      <c r="L123" s="12"/>
      <c r="M123" s="12"/>
      <c r="N123" s="12"/>
      <c r="O123" s="12"/>
      <c r="P123" s="12"/>
      <c r="Q123" s="12"/>
      <c r="R123" s="12"/>
      <c r="S123" s="12"/>
      <c r="T123" s="12"/>
      <c r="U123" s="12"/>
      <c r="V123" s="12"/>
      <c r="W123" s="12"/>
      <c r="X123" s="12"/>
      <c r="Y123" s="12"/>
      <c r="Z123" s="81"/>
      <c r="AA123" s="81"/>
    </row>
    <row r="124" spans="2:27" s="9" customFormat="1" ht="33" customHeight="1" x14ac:dyDescent="0.2">
      <c r="B124" s="2" t="s">
        <v>116</v>
      </c>
      <c r="C124" s="43" t="s">
        <v>272</v>
      </c>
      <c r="D124" s="17" t="s">
        <v>35</v>
      </c>
      <c r="E124" s="17" t="s">
        <v>69</v>
      </c>
      <c r="F124" s="31"/>
      <c r="G124" s="95">
        <v>2026</v>
      </c>
      <c r="H124" s="95">
        <v>2027</v>
      </c>
      <c r="I124" s="110">
        <v>0</v>
      </c>
      <c r="J124" s="110">
        <v>17050000</v>
      </c>
      <c r="K124" s="110">
        <f>I124+J124</f>
        <v>17050000</v>
      </c>
      <c r="L124" s="110">
        <v>0</v>
      </c>
      <c r="M124" s="110">
        <v>15750000</v>
      </c>
      <c r="N124" s="110">
        <f>L124+M124</f>
        <v>15750000</v>
      </c>
      <c r="O124" s="110">
        <f>I124+L124</f>
        <v>0</v>
      </c>
      <c r="P124" s="110">
        <f>J124+M124</f>
        <v>32800000</v>
      </c>
      <c r="Q124" s="110">
        <f>O124+P124</f>
        <v>32800000</v>
      </c>
      <c r="R124" s="110">
        <v>0</v>
      </c>
      <c r="S124" s="110">
        <v>32800000</v>
      </c>
      <c r="T124" s="110">
        <f>R124+S124</f>
        <v>32800000</v>
      </c>
      <c r="U124" s="110">
        <v>0</v>
      </c>
      <c r="V124" s="110">
        <v>0</v>
      </c>
      <c r="W124" s="19"/>
      <c r="X124" s="110">
        <f>U124+V124</f>
        <v>0</v>
      </c>
      <c r="Y124" s="110">
        <f>Q124-T124-X124</f>
        <v>0</v>
      </c>
      <c r="Z124" s="20"/>
      <c r="AA124" s="94"/>
    </row>
    <row r="125" spans="2:27" s="9" customFormat="1" ht="34.5" customHeight="1" x14ac:dyDescent="0.2">
      <c r="B125" s="37" t="s">
        <v>129</v>
      </c>
      <c r="C125" s="104" t="s">
        <v>273</v>
      </c>
      <c r="D125" s="17" t="s">
        <v>35</v>
      </c>
      <c r="E125" s="17" t="s">
        <v>69</v>
      </c>
      <c r="F125" s="31"/>
      <c r="G125" s="95">
        <v>2026</v>
      </c>
      <c r="H125" s="95">
        <v>2027</v>
      </c>
      <c r="I125" s="110">
        <v>0</v>
      </c>
      <c r="J125" s="110">
        <v>0</v>
      </c>
      <c r="K125" s="110">
        <f>I125+J125</f>
        <v>0</v>
      </c>
      <c r="L125" s="110">
        <v>0</v>
      </c>
      <c r="M125" s="110">
        <v>60000000</v>
      </c>
      <c r="N125" s="110">
        <f>L125+M125</f>
        <v>60000000</v>
      </c>
      <c r="O125" s="110">
        <f>I125+L125</f>
        <v>0</v>
      </c>
      <c r="P125" s="110">
        <f>J125+M125</f>
        <v>60000000</v>
      </c>
      <c r="Q125" s="110">
        <f>O125+P125</f>
        <v>60000000</v>
      </c>
      <c r="R125" s="110">
        <v>0</v>
      </c>
      <c r="S125" s="110">
        <v>60000000</v>
      </c>
      <c r="T125" s="110">
        <f>R125+S125</f>
        <v>60000000</v>
      </c>
      <c r="U125" s="110">
        <v>0</v>
      </c>
      <c r="V125" s="110">
        <v>0</v>
      </c>
      <c r="W125" s="19"/>
      <c r="X125" s="110">
        <f>U125+V125</f>
        <v>0</v>
      </c>
      <c r="Y125" s="110">
        <f>Q125-T125-X125</f>
        <v>0</v>
      </c>
      <c r="Z125" s="20"/>
      <c r="AA125" s="94"/>
    </row>
    <row r="126" spans="2:27" s="9" customFormat="1" ht="30.75" customHeight="1" x14ac:dyDescent="0.2">
      <c r="B126" s="27"/>
      <c r="C126" s="27" t="s">
        <v>274</v>
      </c>
      <c r="D126" s="28"/>
      <c r="E126" s="28"/>
      <c r="F126" s="28"/>
      <c r="G126" s="28"/>
      <c r="H126" s="28"/>
      <c r="I126" s="111">
        <f t="shared" ref="I126:V126" si="71">SUM(I124:I125)</f>
        <v>0</v>
      </c>
      <c r="J126" s="111">
        <f t="shared" si="71"/>
        <v>17050000</v>
      </c>
      <c r="K126" s="111">
        <f t="shared" si="71"/>
        <v>17050000</v>
      </c>
      <c r="L126" s="111">
        <f t="shared" si="71"/>
        <v>0</v>
      </c>
      <c r="M126" s="111">
        <f t="shared" si="71"/>
        <v>75750000</v>
      </c>
      <c r="N126" s="111">
        <f t="shared" si="71"/>
        <v>75750000</v>
      </c>
      <c r="O126" s="111">
        <f t="shared" si="71"/>
        <v>0</v>
      </c>
      <c r="P126" s="111">
        <f t="shared" si="71"/>
        <v>92800000</v>
      </c>
      <c r="Q126" s="111">
        <f t="shared" si="71"/>
        <v>92800000</v>
      </c>
      <c r="R126" s="111">
        <f t="shared" si="71"/>
        <v>0</v>
      </c>
      <c r="S126" s="111">
        <f t="shared" si="71"/>
        <v>92800000</v>
      </c>
      <c r="T126" s="111">
        <f t="shared" si="71"/>
        <v>92800000</v>
      </c>
      <c r="U126" s="111">
        <f t="shared" si="71"/>
        <v>0</v>
      </c>
      <c r="V126" s="111">
        <f t="shared" si="71"/>
        <v>0</v>
      </c>
      <c r="W126" s="36"/>
      <c r="X126" s="111">
        <f>SUM(X124:X125)</f>
        <v>0</v>
      </c>
      <c r="Y126" s="111">
        <f>SUM(Y124:Y125)</f>
        <v>0</v>
      </c>
      <c r="Z126" s="81"/>
      <c r="AA126" s="81"/>
    </row>
    <row r="127" spans="2:27" s="7" customFormat="1" ht="51" customHeight="1" x14ac:dyDescent="0.2">
      <c r="B127" s="10">
        <v>5</v>
      </c>
      <c r="C127" s="53" t="s">
        <v>275</v>
      </c>
      <c r="D127" s="11"/>
      <c r="E127" s="11"/>
      <c r="F127" s="11"/>
      <c r="G127" s="10"/>
      <c r="H127" s="10"/>
      <c r="I127" s="12"/>
      <c r="J127" s="12"/>
      <c r="K127" s="12"/>
      <c r="L127" s="12"/>
      <c r="M127" s="12"/>
      <c r="N127" s="12"/>
      <c r="O127" s="12"/>
      <c r="P127" s="12"/>
      <c r="Q127" s="12"/>
      <c r="R127" s="12"/>
      <c r="S127" s="12"/>
      <c r="T127" s="12"/>
      <c r="U127" s="12"/>
      <c r="V127" s="12"/>
      <c r="W127" s="12"/>
      <c r="X127" s="12"/>
      <c r="Y127" s="12"/>
      <c r="Z127" s="82"/>
      <c r="AA127" s="82"/>
    </row>
    <row r="128" spans="2:27" s="25" customFormat="1" ht="45" customHeight="1" x14ac:dyDescent="0.2">
      <c r="B128" s="2" t="s">
        <v>194</v>
      </c>
      <c r="C128" s="100" t="s">
        <v>276</v>
      </c>
      <c r="D128" s="17" t="s">
        <v>35</v>
      </c>
      <c r="E128" s="17" t="s">
        <v>69</v>
      </c>
      <c r="F128" s="31"/>
      <c r="G128" s="95">
        <v>2026</v>
      </c>
      <c r="H128" s="95">
        <v>2027</v>
      </c>
      <c r="I128" s="18"/>
      <c r="J128" s="18"/>
      <c r="K128" s="18"/>
      <c r="L128" s="18"/>
      <c r="M128" s="18"/>
      <c r="N128" s="18"/>
      <c r="O128" s="18"/>
      <c r="P128" s="18"/>
      <c r="Q128" s="18"/>
      <c r="R128" s="18"/>
      <c r="S128" s="18"/>
      <c r="T128" s="18"/>
      <c r="U128" s="18"/>
      <c r="V128" s="18"/>
      <c r="W128" s="19"/>
      <c r="X128" s="18"/>
      <c r="Y128" s="18"/>
      <c r="Z128" s="20"/>
      <c r="AA128" s="80"/>
    </row>
    <row r="129" spans="1:27" ht="42.75" customHeight="1" x14ac:dyDescent="0.2">
      <c r="B129" s="23" t="s">
        <v>197</v>
      </c>
      <c r="C129" s="16" t="s">
        <v>277</v>
      </c>
      <c r="D129" s="17" t="s">
        <v>35</v>
      </c>
      <c r="E129" s="17" t="s">
        <v>69</v>
      </c>
      <c r="F129" s="31"/>
      <c r="G129" s="95">
        <v>2026</v>
      </c>
      <c r="H129" s="95">
        <v>2027</v>
      </c>
      <c r="I129" s="110">
        <v>200000</v>
      </c>
      <c r="J129" s="110">
        <v>0</v>
      </c>
      <c r="K129" s="110">
        <f>I129+J129</f>
        <v>200000</v>
      </c>
      <c r="L129" s="110">
        <v>200000</v>
      </c>
      <c r="M129" s="110">
        <v>0</v>
      </c>
      <c r="N129" s="110">
        <f>L129+M129</f>
        <v>200000</v>
      </c>
      <c r="O129" s="110">
        <f>I129+L129</f>
        <v>400000</v>
      </c>
      <c r="P129" s="110">
        <f>J129+M129</f>
        <v>0</v>
      </c>
      <c r="Q129" s="110">
        <f>O129+P129</f>
        <v>400000</v>
      </c>
      <c r="R129" s="110">
        <v>400000</v>
      </c>
      <c r="S129" s="110">
        <v>0</v>
      </c>
      <c r="T129" s="110">
        <f>R129+S129</f>
        <v>400000</v>
      </c>
      <c r="U129" s="110">
        <v>0</v>
      </c>
      <c r="V129" s="110">
        <v>0</v>
      </c>
      <c r="W129" s="19"/>
      <c r="X129" s="110">
        <f>U129+V129</f>
        <v>0</v>
      </c>
      <c r="Y129" s="110">
        <f>Q129-T129-X129</f>
        <v>0</v>
      </c>
      <c r="Z129" s="20"/>
      <c r="AA129" s="79"/>
    </row>
    <row r="130" spans="1:27" ht="46.5" customHeight="1" x14ac:dyDescent="0.2">
      <c r="B130" s="17" t="s">
        <v>199</v>
      </c>
      <c r="C130" s="16" t="s">
        <v>278</v>
      </c>
      <c r="D130" s="17" t="s">
        <v>35</v>
      </c>
      <c r="E130" s="17" t="s">
        <v>69</v>
      </c>
      <c r="F130" s="31"/>
      <c r="G130" s="95">
        <v>2026</v>
      </c>
      <c r="H130" s="95">
        <v>2027</v>
      </c>
      <c r="I130" s="110">
        <v>200000</v>
      </c>
      <c r="J130" s="110">
        <v>0</v>
      </c>
      <c r="K130" s="110">
        <f>I130+J130</f>
        <v>200000</v>
      </c>
      <c r="L130" s="110">
        <v>200000</v>
      </c>
      <c r="M130" s="110">
        <v>0</v>
      </c>
      <c r="N130" s="110">
        <f>L130+M130</f>
        <v>200000</v>
      </c>
      <c r="O130" s="110">
        <f>I130+L130</f>
        <v>400000</v>
      </c>
      <c r="P130" s="110">
        <f>J130+M130</f>
        <v>0</v>
      </c>
      <c r="Q130" s="110">
        <f>O130+P130</f>
        <v>400000</v>
      </c>
      <c r="R130" s="110">
        <v>400000</v>
      </c>
      <c r="S130" s="110">
        <v>0</v>
      </c>
      <c r="T130" s="110">
        <f>R130+S130</f>
        <v>400000</v>
      </c>
      <c r="U130" s="110">
        <v>0</v>
      </c>
      <c r="V130" s="110">
        <v>0</v>
      </c>
      <c r="W130" s="19"/>
      <c r="X130" s="110">
        <f>U130+V130</f>
        <v>0</v>
      </c>
      <c r="Y130" s="110">
        <f>Q130-T130-X130</f>
        <v>0</v>
      </c>
      <c r="Z130" s="20"/>
      <c r="AA130" s="79"/>
    </row>
    <row r="131" spans="1:27" ht="24.75" customHeight="1" x14ac:dyDescent="0.2">
      <c r="B131" s="27"/>
      <c r="C131" s="27" t="s">
        <v>221</v>
      </c>
      <c r="D131" s="28"/>
      <c r="E131" s="28"/>
      <c r="F131" s="28"/>
      <c r="G131" s="28"/>
      <c r="H131" s="28"/>
      <c r="I131" s="111">
        <f t="shared" ref="I131:V131" si="72">SUM(I128:I130)</f>
        <v>400000</v>
      </c>
      <c r="J131" s="111">
        <f t="shared" si="72"/>
        <v>0</v>
      </c>
      <c r="K131" s="111">
        <f t="shared" si="72"/>
        <v>400000</v>
      </c>
      <c r="L131" s="111">
        <f t="shared" si="72"/>
        <v>400000</v>
      </c>
      <c r="M131" s="111">
        <f t="shared" si="72"/>
        <v>0</v>
      </c>
      <c r="N131" s="111">
        <f t="shared" si="72"/>
        <v>400000</v>
      </c>
      <c r="O131" s="111">
        <f t="shared" si="72"/>
        <v>800000</v>
      </c>
      <c r="P131" s="111">
        <f t="shared" si="72"/>
        <v>0</v>
      </c>
      <c r="Q131" s="111">
        <f t="shared" si="72"/>
        <v>800000</v>
      </c>
      <c r="R131" s="111">
        <f t="shared" si="72"/>
        <v>800000</v>
      </c>
      <c r="S131" s="111">
        <f t="shared" si="72"/>
        <v>0</v>
      </c>
      <c r="T131" s="111">
        <f t="shared" si="72"/>
        <v>800000</v>
      </c>
      <c r="U131" s="111">
        <f t="shared" si="72"/>
        <v>0</v>
      </c>
      <c r="V131" s="111">
        <f t="shared" si="72"/>
        <v>0</v>
      </c>
      <c r="W131" s="36"/>
      <c r="X131" s="111">
        <f>SUM(X128:X130)</f>
        <v>0</v>
      </c>
      <c r="Y131" s="116">
        <f>SUM(Y128:Y130)</f>
        <v>0</v>
      </c>
      <c r="Z131" s="79"/>
      <c r="AA131" s="79"/>
    </row>
    <row r="132" spans="1:27" ht="29.25" customHeight="1" x14ac:dyDescent="0.2">
      <c r="A132" s="9"/>
      <c r="B132" s="28"/>
      <c r="C132" s="46" t="s">
        <v>279</v>
      </c>
      <c r="D132" s="47"/>
      <c r="E132" s="28"/>
      <c r="F132" s="28"/>
      <c r="G132" s="28"/>
      <c r="H132" s="28"/>
      <c r="I132" s="111">
        <f t="shared" ref="I132:V132" si="73">I106+I114+I122+I126+I131</f>
        <v>515890398</v>
      </c>
      <c r="J132" s="111">
        <f t="shared" si="73"/>
        <v>94990000</v>
      </c>
      <c r="K132" s="111">
        <f t="shared" si="73"/>
        <v>610880398</v>
      </c>
      <c r="L132" s="111">
        <f t="shared" si="73"/>
        <v>579850000</v>
      </c>
      <c r="M132" s="111">
        <f t="shared" si="73"/>
        <v>75750000</v>
      </c>
      <c r="N132" s="111">
        <f t="shared" si="73"/>
        <v>655600000</v>
      </c>
      <c r="O132" s="111">
        <f t="shared" si="73"/>
        <v>1095740398</v>
      </c>
      <c r="P132" s="111">
        <f t="shared" si="73"/>
        <v>170740000</v>
      </c>
      <c r="Q132" s="111">
        <f t="shared" si="73"/>
        <v>1266480398</v>
      </c>
      <c r="R132" s="111">
        <f t="shared" si="73"/>
        <v>1095740398</v>
      </c>
      <c r="S132" s="111">
        <f t="shared" si="73"/>
        <v>170740000</v>
      </c>
      <c r="T132" s="111">
        <f t="shared" si="73"/>
        <v>1266480398</v>
      </c>
      <c r="U132" s="111">
        <f t="shared" si="73"/>
        <v>0</v>
      </c>
      <c r="V132" s="111">
        <f t="shared" si="73"/>
        <v>0</v>
      </c>
      <c r="W132" s="36"/>
      <c r="X132" s="111">
        <f>X106+X114+X122+X126+X131</f>
        <v>0</v>
      </c>
      <c r="Y132" s="116">
        <f>Y106+Y114+Y122+Y126+Y131</f>
        <v>0</v>
      </c>
      <c r="Z132" s="79"/>
      <c r="AA132" s="79"/>
    </row>
    <row r="133" spans="1:27" ht="36" customHeight="1" thickBot="1" x14ac:dyDescent="0.25">
      <c r="B133" s="253" t="s">
        <v>280</v>
      </c>
      <c r="C133" s="254"/>
      <c r="D133" s="254"/>
      <c r="E133" s="254"/>
      <c r="F133" s="254"/>
      <c r="G133" s="254"/>
      <c r="H133" s="254"/>
      <c r="I133" s="254"/>
      <c r="J133" s="254"/>
      <c r="K133" s="254"/>
      <c r="L133" s="254"/>
      <c r="M133" s="254"/>
      <c r="N133" s="254"/>
      <c r="O133" s="254"/>
      <c r="P133" s="254"/>
      <c r="Q133" s="254"/>
      <c r="R133" s="254"/>
      <c r="S133" s="254"/>
      <c r="T133" s="254"/>
      <c r="U133" s="254"/>
      <c r="V133" s="254"/>
      <c r="W133" s="254"/>
      <c r="X133" s="254"/>
      <c r="Y133" s="255"/>
      <c r="Z133" s="79"/>
      <c r="AA133" s="79"/>
    </row>
    <row r="134" spans="1:27" s="9" customFormat="1" ht="36" customHeight="1" thickBot="1" x14ac:dyDescent="0.25">
      <c r="A134" s="7"/>
      <c r="B134" s="239" t="s">
        <v>281</v>
      </c>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81"/>
      <c r="AA134" s="81"/>
    </row>
    <row r="135" spans="1:27" s="9" customFormat="1" ht="66.75" customHeight="1" thickBot="1" x14ac:dyDescent="0.25">
      <c r="B135" s="2"/>
      <c r="C135" s="2" t="s">
        <v>4</v>
      </c>
      <c r="D135" s="2" t="s">
        <v>5</v>
      </c>
      <c r="E135" s="250" t="s">
        <v>6</v>
      </c>
      <c r="F135" s="250"/>
      <c r="G135" s="250" t="s">
        <v>7</v>
      </c>
      <c r="H135" s="250"/>
      <c r="I135" s="256" t="s">
        <v>8</v>
      </c>
      <c r="J135" s="256"/>
      <c r="K135" s="256"/>
      <c r="L135" s="256" t="s">
        <v>9</v>
      </c>
      <c r="M135" s="256"/>
      <c r="N135" s="256"/>
      <c r="O135" s="244" t="s">
        <v>10</v>
      </c>
      <c r="P135" s="244"/>
      <c r="Q135" s="244"/>
      <c r="R135" s="256" t="s">
        <v>11</v>
      </c>
      <c r="S135" s="256"/>
      <c r="T135" s="256"/>
      <c r="U135" s="256"/>
      <c r="V135" s="256"/>
      <c r="W135" s="256"/>
      <c r="X135" s="256"/>
      <c r="Y135" s="256" t="s">
        <v>12</v>
      </c>
      <c r="Z135" s="257" t="s">
        <v>13</v>
      </c>
      <c r="AA135" s="81"/>
    </row>
    <row r="136" spans="1:27" s="9" customFormat="1" ht="18" customHeight="1" thickBot="1" x14ac:dyDescent="0.25">
      <c r="B136" s="2"/>
      <c r="C136" s="113"/>
      <c r="D136" s="250" t="s">
        <v>15</v>
      </c>
      <c r="E136" s="250" t="s">
        <v>16</v>
      </c>
      <c r="F136" s="250" t="s">
        <v>237</v>
      </c>
      <c r="G136" s="250" t="s">
        <v>18</v>
      </c>
      <c r="H136" s="250" t="s">
        <v>19</v>
      </c>
      <c r="I136" s="256"/>
      <c r="J136" s="256"/>
      <c r="K136" s="256"/>
      <c r="L136" s="256"/>
      <c r="M136" s="256"/>
      <c r="N136" s="256"/>
      <c r="O136" s="244"/>
      <c r="P136" s="244"/>
      <c r="Q136" s="244"/>
      <c r="R136" s="256" t="s">
        <v>20</v>
      </c>
      <c r="S136" s="256"/>
      <c r="T136" s="256"/>
      <c r="U136" s="256" t="s">
        <v>21</v>
      </c>
      <c r="V136" s="256"/>
      <c r="W136" s="256"/>
      <c r="X136" s="256"/>
      <c r="Y136" s="256"/>
      <c r="Z136" s="257"/>
      <c r="AA136" s="81"/>
    </row>
    <row r="137" spans="1:27" s="9" customFormat="1" ht="38.25" customHeight="1" x14ac:dyDescent="0.2">
      <c r="B137" s="2"/>
      <c r="C137" s="113"/>
      <c r="D137" s="250"/>
      <c r="E137" s="250"/>
      <c r="F137" s="250"/>
      <c r="G137" s="250"/>
      <c r="H137" s="250"/>
      <c r="I137" s="1" t="s">
        <v>22</v>
      </c>
      <c r="J137" s="1" t="s">
        <v>23</v>
      </c>
      <c r="K137" s="1" t="s">
        <v>24</v>
      </c>
      <c r="L137" s="1" t="s">
        <v>22</v>
      </c>
      <c r="M137" s="1" t="s">
        <v>23</v>
      </c>
      <c r="N137" s="1" t="s">
        <v>24</v>
      </c>
      <c r="O137" s="1" t="s">
        <v>22</v>
      </c>
      <c r="P137" s="1" t="s">
        <v>23</v>
      </c>
      <c r="Q137" s="1" t="s">
        <v>24</v>
      </c>
      <c r="R137" s="1" t="s">
        <v>22</v>
      </c>
      <c r="S137" s="1" t="s">
        <v>23</v>
      </c>
      <c r="T137" s="1" t="s">
        <v>25</v>
      </c>
      <c r="U137" s="1" t="s">
        <v>22</v>
      </c>
      <c r="V137" s="1" t="s">
        <v>23</v>
      </c>
      <c r="W137" s="1" t="s">
        <v>26</v>
      </c>
      <c r="X137" s="1" t="s">
        <v>27</v>
      </c>
      <c r="Y137" s="1"/>
      <c r="Z137" s="257"/>
      <c r="AA137" s="81"/>
    </row>
    <row r="138" spans="1:27" s="9" customFormat="1" ht="66" customHeight="1" x14ac:dyDescent="0.2">
      <c r="B138" s="10"/>
      <c r="C138" s="30" t="s">
        <v>282</v>
      </c>
      <c r="D138" s="11"/>
      <c r="E138" s="11"/>
      <c r="F138" s="11"/>
      <c r="G138" s="12"/>
      <c r="H138" s="12"/>
      <c r="I138" s="12"/>
      <c r="J138" s="12"/>
      <c r="K138" s="12"/>
      <c r="L138" s="12"/>
      <c r="M138" s="12"/>
      <c r="N138" s="12"/>
      <c r="O138" s="12"/>
      <c r="P138" s="12"/>
      <c r="Q138" s="12"/>
      <c r="R138" s="12"/>
      <c r="S138" s="12"/>
      <c r="T138" s="12"/>
      <c r="U138" s="12"/>
      <c r="V138" s="12"/>
      <c r="W138" s="12"/>
      <c r="X138" s="12"/>
      <c r="Y138" s="12"/>
      <c r="Z138" s="81"/>
      <c r="AA138" s="81"/>
    </row>
    <row r="139" spans="1:27" s="9" customFormat="1" ht="57.75" customHeight="1" x14ac:dyDescent="0.2">
      <c r="B139" s="103" t="s">
        <v>29</v>
      </c>
      <c r="C139" s="100" t="s">
        <v>283</v>
      </c>
      <c r="D139" s="17" t="s">
        <v>35</v>
      </c>
      <c r="E139" s="17" t="s">
        <v>69</v>
      </c>
      <c r="F139" s="31" t="s">
        <v>284</v>
      </c>
      <c r="G139" s="95">
        <v>2026</v>
      </c>
      <c r="H139" s="95">
        <v>2027</v>
      </c>
      <c r="I139" s="110">
        <v>300000</v>
      </c>
      <c r="J139" s="110">
        <v>0</v>
      </c>
      <c r="K139" s="110">
        <f>I139+J139</f>
        <v>300000</v>
      </c>
      <c r="L139" s="110">
        <v>300000</v>
      </c>
      <c r="M139" s="110">
        <v>0</v>
      </c>
      <c r="N139" s="110">
        <f>L139+M139</f>
        <v>300000</v>
      </c>
      <c r="O139" s="110">
        <f t="shared" ref="O139:P143" si="74">I139+L139</f>
        <v>600000</v>
      </c>
      <c r="P139" s="110">
        <f t="shared" si="74"/>
        <v>0</v>
      </c>
      <c r="Q139" s="110">
        <f>O139+P139</f>
        <v>600000</v>
      </c>
      <c r="R139" s="110">
        <v>600000</v>
      </c>
      <c r="S139" s="110">
        <v>0</v>
      </c>
      <c r="T139" s="110">
        <f>R139+S139</f>
        <v>600000</v>
      </c>
      <c r="U139" s="110">
        <v>0</v>
      </c>
      <c r="V139" s="110">
        <v>0</v>
      </c>
      <c r="W139" s="19"/>
      <c r="X139" s="110">
        <f>U139+V139</f>
        <v>0</v>
      </c>
      <c r="Y139" s="110">
        <f>Q139-T139-X139</f>
        <v>0</v>
      </c>
      <c r="Z139" s="20"/>
      <c r="AA139" s="81"/>
    </row>
    <row r="140" spans="1:27" s="9" customFormat="1" ht="40.5" customHeight="1" x14ac:dyDescent="0.2">
      <c r="B140" s="103" t="s">
        <v>43</v>
      </c>
      <c r="C140" s="100" t="s">
        <v>285</v>
      </c>
      <c r="D140" s="17" t="s">
        <v>35</v>
      </c>
      <c r="E140" s="17" t="s">
        <v>69</v>
      </c>
      <c r="F140" s="31" t="s">
        <v>286</v>
      </c>
      <c r="G140" s="95">
        <v>2026</v>
      </c>
      <c r="H140" s="95">
        <v>2027</v>
      </c>
      <c r="I140" s="110">
        <v>300000</v>
      </c>
      <c r="J140" s="110">
        <v>0</v>
      </c>
      <c r="K140" s="110">
        <f>I140+J140</f>
        <v>300000</v>
      </c>
      <c r="L140" s="110">
        <v>300000</v>
      </c>
      <c r="M140" s="110">
        <v>0</v>
      </c>
      <c r="N140" s="110">
        <f>L140+M140</f>
        <v>300000</v>
      </c>
      <c r="O140" s="110">
        <f t="shared" si="74"/>
        <v>600000</v>
      </c>
      <c r="P140" s="110">
        <f t="shared" si="74"/>
        <v>0</v>
      </c>
      <c r="Q140" s="110">
        <f>O140+P140</f>
        <v>600000</v>
      </c>
      <c r="R140" s="110">
        <v>600000</v>
      </c>
      <c r="S140" s="110">
        <v>0</v>
      </c>
      <c r="T140" s="110">
        <f>R140+S140</f>
        <v>600000</v>
      </c>
      <c r="U140" s="110">
        <v>0</v>
      </c>
      <c r="V140" s="110">
        <v>0</v>
      </c>
      <c r="W140" s="19"/>
      <c r="X140" s="110">
        <f>U140+V140</f>
        <v>0</v>
      </c>
      <c r="Y140" s="110">
        <f>Q140-T140-X140</f>
        <v>0</v>
      </c>
      <c r="Z140" s="20"/>
      <c r="AA140" s="81"/>
    </row>
    <row r="141" spans="1:27" s="7" customFormat="1" ht="53.25" customHeight="1" x14ac:dyDescent="0.2">
      <c r="B141" s="103" t="s">
        <v>245</v>
      </c>
      <c r="C141" s="100" t="s">
        <v>287</v>
      </c>
      <c r="D141" s="17" t="s">
        <v>35</v>
      </c>
      <c r="E141" s="17" t="s">
        <v>69</v>
      </c>
      <c r="F141" s="31" t="s">
        <v>288</v>
      </c>
      <c r="G141" s="95">
        <v>2026</v>
      </c>
      <c r="H141" s="95">
        <v>2027</v>
      </c>
      <c r="I141" s="110">
        <v>250000</v>
      </c>
      <c r="J141" s="110">
        <v>0</v>
      </c>
      <c r="K141" s="110">
        <f>I141+J141</f>
        <v>250000</v>
      </c>
      <c r="L141" s="110">
        <v>0</v>
      </c>
      <c r="M141" s="110">
        <v>0</v>
      </c>
      <c r="N141" s="110">
        <f>L141+M141</f>
        <v>0</v>
      </c>
      <c r="O141" s="110">
        <f t="shared" si="74"/>
        <v>250000</v>
      </c>
      <c r="P141" s="110">
        <f t="shared" si="74"/>
        <v>0</v>
      </c>
      <c r="Q141" s="110">
        <f>O141+P141</f>
        <v>250000</v>
      </c>
      <c r="R141" s="110">
        <v>250000</v>
      </c>
      <c r="S141" s="110">
        <v>0</v>
      </c>
      <c r="T141" s="110">
        <f>R141+S141</f>
        <v>250000</v>
      </c>
      <c r="U141" s="110">
        <v>0</v>
      </c>
      <c r="V141" s="110">
        <v>0</v>
      </c>
      <c r="W141" s="19"/>
      <c r="X141" s="110">
        <f>U141+V141</f>
        <v>0</v>
      </c>
      <c r="Y141" s="110">
        <f>Q141-T141-X141</f>
        <v>0</v>
      </c>
      <c r="Z141" s="20"/>
      <c r="AA141" s="82"/>
    </row>
    <row r="142" spans="1:27" s="9" customFormat="1" ht="45.75" customHeight="1" x14ac:dyDescent="0.2">
      <c r="B142" s="151" t="s">
        <v>247</v>
      </c>
      <c r="C142" s="149" t="s">
        <v>289</v>
      </c>
      <c r="D142" s="17" t="s">
        <v>35</v>
      </c>
      <c r="E142" s="17" t="s">
        <v>69</v>
      </c>
      <c r="F142" s="31" t="s">
        <v>290</v>
      </c>
      <c r="G142" s="95">
        <v>2026</v>
      </c>
      <c r="H142" s="95">
        <v>2027</v>
      </c>
      <c r="I142" s="110">
        <v>300000</v>
      </c>
      <c r="J142" s="110">
        <v>0</v>
      </c>
      <c r="K142" s="110">
        <f>I142+J142</f>
        <v>300000</v>
      </c>
      <c r="L142" s="110">
        <v>300000</v>
      </c>
      <c r="M142" s="110">
        <v>0</v>
      </c>
      <c r="N142" s="110">
        <f>L142+M142</f>
        <v>300000</v>
      </c>
      <c r="O142" s="110">
        <f t="shared" si="74"/>
        <v>600000</v>
      </c>
      <c r="P142" s="110">
        <f t="shared" si="74"/>
        <v>0</v>
      </c>
      <c r="Q142" s="110">
        <f>O142+P142</f>
        <v>600000</v>
      </c>
      <c r="R142" s="110">
        <v>600000</v>
      </c>
      <c r="S142" s="110">
        <v>0</v>
      </c>
      <c r="T142" s="110">
        <f>R142+S142</f>
        <v>600000</v>
      </c>
      <c r="U142" s="110">
        <v>0</v>
      </c>
      <c r="V142" s="110">
        <v>0</v>
      </c>
      <c r="W142" s="19"/>
      <c r="X142" s="110">
        <f>U142+V142</f>
        <v>0</v>
      </c>
      <c r="Y142" s="110">
        <f>Q142-T142-X142</f>
        <v>0</v>
      </c>
      <c r="Z142" s="147"/>
      <c r="AA142" s="81"/>
    </row>
    <row r="143" spans="1:27" ht="38.25" customHeight="1" x14ac:dyDescent="0.2">
      <c r="B143" s="103" t="s">
        <v>291</v>
      </c>
      <c r="C143" s="100" t="s">
        <v>292</v>
      </c>
      <c r="D143" s="23"/>
      <c r="E143" s="39" t="s">
        <v>211</v>
      </c>
      <c r="F143" s="39" t="s">
        <v>212</v>
      </c>
      <c r="G143" s="91">
        <v>2026</v>
      </c>
      <c r="H143" s="91">
        <v>2027</v>
      </c>
      <c r="I143" s="109">
        <v>0</v>
      </c>
      <c r="J143" s="109">
        <v>0</v>
      </c>
      <c r="K143" s="109">
        <f>I143+J143</f>
        <v>0</v>
      </c>
      <c r="L143" s="109">
        <v>70000</v>
      </c>
      <c r="M143" s="109">
        <v>0</v>
      </c>
      <c r="N143" s="109">
        <f>L143+M143</f>
        <v>70000</v>
      </c>
      <c r="O143" s="109">
        <f t="shared" si="74"/>
        <v>70000</v>
      </c>
      <c r="P143" s="109">
        <f t="shared" si="74"/>
        <v>0</v>
      </c>
      <c r="Q143" s="109">
        <f>O143+P143</f>
        <v>70000</v>
      </c>
      <c r="R143" s="109">
        <v>70000</v>
      </c>
      <c r="S143" s="109">
        <v>0</v>
      </c>
      <c r="T143" s="109">
        <f>R143+S143</f>
        <v>70000</v>
      </c>
      <c r="U143" s="109">
        <v>0</v>
      </c>
      <c r="V143" s="109">
        <v>0</v>
      </c>
      <c r="W143" s="40"/>
      <c r="X143" s="109">
        <f>U143+V143</f>
        <v>0</v>
      </c>
      <c r="Y143" s="109">
        <f>Q143-T143-X143</f>
        <v>0</v>
      </c>
      <c r="Z143" s="20"/>
      <c r="AA143" s="79"/>
    </row>
    <row r="144" spans="1:27" s="9" customFormat="1" ht="25.5" customHeight="1" x14ac:dyDescent="0.2">
      <c r="B144" s="27"/>
      <c r="C144" s="27" t="s">
        <v>55</v>
      </c>
      <c r="D144" s="28"/>
      <c r="E144" s="28"/>
      <c r="F144" s="28"/>
      <c r="G144" s="28"/>
      <c r="H144" s="28"/>
      <c r="I144" s="115">
        <f>SUM(I139:I143)</f>
        <v>1150000</v>
      </c>
      <c r="J144" s="115">
        <f t="shared" ref="J144:V144" si="75">SUM(J139:J143)</f>
        <v>0</v>
      </c>
      <c r="K144" s="115">
        <f t="shared" si="75"/>
        <v>1150000</v>
      </c>
      <c r="L144" s="115">
        <f t="shared" si="75"/>
        <v>970000</v>
      </c>
      <c r="M144" s="115">
        <f t="shared" si="75"/>
        <v>0</v>
      </c>
      <c r="N144" s="115">
        <f t="shared" si="75"/>
        <v>970000</v>
      </c>
      <c r="O144" s="115">
        <f t="shared" si="75"/>
        <v>2120000</v>
      </c>
      <c r="P144" s="115">
        <f t="shared" si="75"/>
        <v>0</v>
      </c>
      <c r="Q144" s="115">
        <f t="shared" si="75"/>
        <v>2120000</v>
      </c>
      <c r="R144" s="115">
        <f t="shared" si="75"/>
        <v>2120000</v>
      </c>
      <c r="S144" s="115">
        <f t="shared" si="75"/>
        <v>0</v>
      </c>
      <c r="T144" s="115">
        <f t="shared" si="75"/>
        <v>2120000</v>
      </c>
      <c r="U144" s="115">
        <f t="shared" si="75"/>
        <v>0</v>
      </c>
      <c r="V144" s="115">
        <f t="shared" si="75"/>
        <v>0</v>
      </c>
      <c r="W144" s="29"/>
      <c r="X144" s="115">
        <f>SUM(X139:X143)</f>
        <v>0</v>
      </c>
      <c r="Y144" s="115">
        <f>SUM(Y139:Y143)</f>
        <v>0</v>
      </c>
      <c r="Z144" s="81"/>
      <c r="AA144" s="81"/>
    </row>
    <row r="145" spans="2:27" s="9" customFormat="1" ht="53.25" customHeight="1" x14ac:dyDescent="0.2">
      <c r="B145" s="10">
        <v>2</v>
      </c>
      <c r="C145" s="38" t="s">
        <v>293</v>
      </c>
      <c r="D145" s="54"/>
      <c r="E145" s="11"/>
      <c r="F145" s="11"/>
      <c r="G145" s="11"/>
      <c r="H145" s="11"/>
      <c r="I145" s="12"/>
      <c r="J145" s="12"/>
      <c r="K145" s="12"/>
      <c r="L145" s="12"/>
      <c r="M145" s="12"/>
      <c r="N145" s="12"/>
      <c r="O145" s="12"/>
      <c r="P145" s="12"/>
      <c r="Q145" s="12"/>
      <c r="R145" s="12"/>
      <c r="S145" s="12"/>
      <c r="T145" s="12"/>
      <c r="U145" s="12"/>
      <c r="V145" s="12"/>
      <c r="W145" s="12"/>
      <c r="X145" s="12"/>
      <c r="Y145" s="12"/>
      <c r="Z145" s="81"/>
      <c r="AA145" s="81"/>
    </row>
    <row r="146" spans="2:27" ht="49.5" customHeight="1" x14ac:dyDescent="0.2">
      <c r="B146" s="89" t="s">
        <v>57</v>
      </c>
      <c r="C146" s="43" t="s">
        <v>294</v>
      </c>
      <c r="D146" s="17" t="s">
        <v>35</v>
      </c>
      <c r="E146" s="17" t="s">
        <v>69</v>
      </c>
      <c r="F146" s="31" t="s">
        <v>217</v>
      </c>
      <c r="G146" s="17">
        <v>2026</v>
      </c>
      <c r="H146" s="17">
        <v>2027</v>
      </c>
      <c r="I146" s="110">
        <v>200000</v>
      </c>
      <c r="J146" s="110">
        <v>0</v>
      </c>
      <c r="K146" s="110">
        <f>I146+J146</f>
        <v>200000</v>
      </c>
      <c r="L146" s="110">
        <v>200000</v>
      </c>
      <c r="M146" s="110">
        <v>0</v>
      </c>
      <c r="N146" s="110">
        <f>L146+M146</f>
        <v>200000</v>
      </c>
      <c r="O146" s="110">
        <f t="shared" ref="O146:P150" si="76">I146+L146</f>
        <v>400000</v>
      </c>
      <c r="P146" s="110">
        <f t="shared" si="76"/>
        <v>0</v>
      </c>
      <c r="Q146" s="110">
        <f>O146+P146</f>
        <v>400000</v>
      </c>
      <c r="R146" s="110">
        <v>400000</v>
      </c>
      <c r="S146" s="110">
        <v>0</v>
      </c>
      <c r="T146" s="110">
        <f>R146+S146</f>
        <v>400000</v>
      </c>
      <c r="U146" s="110">
        <v>0</v>
      </c>
      <c r="V146" s="110">
        <v>0</v>
      </c>
      <c r="W146" s="19"/>
      <c r="X146" s="110">
        <f>U146+V146</f>
        <v>0</v>
      </c>
      <c r="Y146" s="110">
        <f>Q146-T146-X146</f>
        <v>0</v>
      </c>
      <c r="Z146" s="20"/>
      <c r="AA146" s="79"/>
    </row>
    <row r="147" spans="2:27" s="9" customFormat="1" ht="43.5" customHeight="1" x14ac:dyDescent="0.2">
      <c r="B147" s="102" t="s">
        <v>67</v>
      </c>
      <c r="C147" s="118" t="s">
        <v>295</v>
      </c>
      <c r="D147" s="17" t="s">
        <v>35</v>
      </c>
      <c r="E147" s="17" t="s">
        <v>69</v>
      </c>
      <c r="F147" s="31" t="s">
        <v>217</v>
      </c>
      <c r="G147" s="17">
        <v>2026</v>
      </c>
      <c r="H147" s="17">
        <v>2027</v>
      </c>
      <c r="I147" s="110">
        <v>200000</v>
      </c>
      <c r="J147" s="110">
        <v>0</v>
      </c>
      <c r="K147" s="110">
        <f>I147+J147</f>
        <v>200000</v>
      </c>
      <c r="L147" s="110">
        <v>200000</v>
      </c>
      <c r="M147" s="110">
        <v>0</v>
      </c>
      <c r="N147" s="110">
        <f>L147+M147</f>
        <v>200000</v>
      </c>
      <c r="O147" s="110">
        <f t="shared" si="76"/>
        <v>400000</v>
      </c>
      <c r="P147" s="110">
        <f t="shared" si="76"/>
        <v>0</v>
      </c>
      <c r="Q147" s="110">
        <f>O147+P147</f>
        <v>400000</v>
      </c>
      <c r="R147" s="110">
        <v>400000</v>
      </c>
      <c r="S147" s="110">
        <v>0</v>
      </c>
      <c r="T147" s="110">
        <f>R147+S147</f>
        <v>400000</v>
      </c>
      <c r="U147" s="110">
        <v>0</v>
      </c>
      <c r="V147" s="110">
        <v>0</v>
      </c>
      <c r="W147" s="19"/>
      <c r="X147" s="110">
        <f>U147+V147</f>
        <v>0</v>
      </c>
      <c r="Y147" s="110">
        <f>Q147-T147-X147</f>
        <v>0</v>
      </c>
      <c r="Z147" s="20"/>
      <c r="AA147" s="81"/>
    </row>
    <row r="148" spans="2:27" s="9" customFormat="1" ht="46.5" customHeight="1" x14ac:dyDescent="0.2">
      <c r="B148" s="102" t="s">
        <v>89</v>
      </c>
      <c r="C148" s="118" t="s">
        <v>296</v>
      </c>
      <c r="D148" s="17" t="s">
        <v>35</v>
      </c>
      <c r="E148" s="17" t="s">
        <v>69</v>
      </c>
      <c r="F148" s="31" t="s">
        <v>217</v>
      </c>
      <c r="G148" s="17">
        <v>2026</v>
      </c>
      <c r="H148" s="17">
        <v>2027</v>
      </c>
      <c r="I148" s="110">
        <v>500000</v>
      </c>
      <c r="J148" s="110">
        <v>0</v>
      </c>
      <c r="K148" s="110">
        <f>I148+J148</f>
        <v>500000</v>
      </c>
      <c r="L148" s="110">
        <v>500000</v>
      </c>
      <c r="M148" s="110">
        <v>0</v>
      </c>
      <c r="N148" s="110">
        <f>L148+M148</f>
        <v>500000</v>
      </c>
      <c r="O148" s="110">
        <f t="shared" si="76"/>
        <v>1000000</v>
      </c>
      <c r="P148" s="110">
        <f t="shared" si="76"/>
        <v>0</v>
      </c>
      <c r="Q148" s="110">
        <f>O148+P148</f>
        <v>1000000</v>
      </c>
      <c r="R148" s="110">
        <v>1000000</v>
      </c>
      <c r="S148" s="110">
        <v>0</v>
      </c>
      <c r="T148" s="110">
        <f>R148+S148</f>
        <v>1000000</v>
      </c>
      <c r="U148" s="110">
        <v>0</v>
      </c>
      <c r="V148" s="110">
        <v>0</v>
      </c>
      <c r="W148" s="19"/>
      <c r="X148" s="110">
        <f>U148+V148</f>
        <v>0</v>
      </c>
      <c r="Y148" s="110">
        <f>Q148-T148-X148</f>
        <v>0</v>
      </c>
      <c r="Z148" s="20"/>
      <c r="AA148" s="81"/>
    </row>
    <row r="149" spans="2:27" s="9" customFormat="1" ht="49.5" customHeight="1" x14ac:dyDescent="0.2">
      <c r="B149" s="102" t="s">
        <v>297</v>
      </c>
      <c r="C149" s="118" t="s">
        <v>298</v>
      </c>
      <c r="D149" s="17" t="s">
        <v>35</v>
      </c>
      <c r="E149" s="17" t="s">
        <v>69</v>
      </c>
      <c r="F149" s="31" t="s">
        <v>217</v>
      </c>
      <c r="G149" s="17">
        <v>2026</v>
      </c>
      <c r="H149" s="17">
        <v>2027</v>
      </c>
      <c r="I149" s="110">
        <v>260161</v>
      </c>
      <c r="J149" s="110">
        <v>0</v>
      </c>
      <c r="K149" s="110">
        <f>I149+J149</f>
        <v>260161</v>
      </c>
      <c r="L149" s="110">
        <v>260161</v>
      </c>
      <c r="M149" s="110">
        <v>0</v>
      </c>
      <c r="N149" s="110">
        <f>L149+M149</f>
        <v>260161</v>
      </c>
      <c r="O149" s="110">
        <f t="shared" si="76"/>
        <v>520322</v>
      </c>
      <c r="P149" s="110">
        <f t="shared" si="76"/>
        <v>0</v>
      </c>
      <c r="Q149" s="110">
        <f>O149+P149</f>
        <v>520322</v>
      </c>
      <c r="R149" s="110">
        <v>520322</v>
      </c>
      <c r="S149" s="110">
        <v>0</v>
      </c>
      <c r="T149" s="110">
        <f>R149+S149</f>
        <v>520322</v>
      </c>
      <c r="U149" s="110">
        <v>0</v>
      </c>
      <c r="V149" s="110">
        <v>0</v>
      </c>
      <c r="W149" s="19"/>
      <c r="X149" s="110">
        <f>U149+V149</f>
        <v>0</v>
      </c>
      <c r="Y149" s="110">
        <f>Q149-T149-X149</f>
        <v>0</v>
      </c>
      <c r="Z149" s="20"/>
      <c r="AA149" s="81"/>
    </row>
    <row r="150" spans="2:27" ht="39" customHeight="1" x14ac:dyDescent="0.2">
      <c r="B150" s="89" t="s">
        <v>299</v>
      </c>
      <c r="C150" s="104" t="s">
        <v>300</v>
      </c>
      <c r="D150" s="23"/>
      <c r="E150" s="23" t="s">
        <v>211</v>
      </c>
      <c r="F150" s="39" t="s">
        <v>212</v>
      </c>
      <c r="G150" s="23">
        <v>2026</v>
      </c>
      <c r="H150" s="23">
        <v>2026</v>
      </c>
      <c r="I150" s="109">
        <v>50000</v>
      </c>
      <c r="J150" s="109">
        <v>0</v>
      </c>
      <c r="K150" s="109">
        <f>I150+J150</f>
        <v>50000</v>
      </c>
      <c r="L150" s="109">
        <v>0</v>
      </c>
      <c r="M150" s="109">
        <v>0</v>
      </c>
      <c r="N150" s="109">
        <f>L150+M150</f>
        <v>0</v>
      </c>
      <c r="O150" s="109">
        <f t="shared" si="76"/>
        <v>50000</v>
      </c>
      <c r="P150" s="109">
        <f t="shared" si="76"/>
        <v>0</v>
      </c>
      <c r="Q150" s="109">
        <f>O150+P150</f>
        <v>50000</v>
      </c>
      <c r="R150" s="109">
        <v>50000</v>
      </c>
      <c r="S150" s="109">
        <v>0</v>
      </c>
      <c r="T150" s="109">
        <f>R150+S150</f>
        <v>50000</v>
      </c>
      <c r="U150" s="109">
        <v>0</v>
      </c>
      <c r="V150" s="109">
        <v>0</v>
      </c>
      <c r="W150" s="40"/>
      <c r="X150" s="109">
        <f>U150+V150</f>
        <v>0</v>
      </c>
      <c r="Y150" s="109">
        <f>Q150-T150-X150</f>
        <v>0</v>
      </c>
      <c r="Z150" s="20"/>
      <c r="AA150" s="21"/>
    </row>
    <row r="151" spans="2:27" s="7" customFormat="1" ht="25.5" customHeight="1" x14ac:dyDescent="0.2">
      <c r="B151" s="27"/>
      <c r="C151" s="27" t="s">
        <v>91</v>
      </c>
      <c r="D151" s="28"/>
      <c r="E151" s="28"/>
      <c r="F151" s="28"/>
      <c r="G151" s="28"/>
      <c r="H151" s="28"/>
      <c r="I151" s="111">
        <f>SUM(I146:I150)</f>
        <v>1210161</v>
      </c>
      <c r="J151" s="111">
        <f t="shared" ref="J151:V151" si="77">SUM(J146:J150)</f>
        <v>0</v>
      </c>
      <c r="K151" s="111">
        <f t="shared" si="77"/>
        <v>1210161</v>
      </c>
      <c r="L151" s="111">
        <f t="shared" si="77"/>
        <v>1160161</v>
      </c>
      <c r="M151" s="111">
        <f t="shared" si="77"/>
        <v>0</v>
      </c>
      <c r="N151" s="111">
        <f t="shared" si="77"/>
        <v>1160161</v>
      </c>
      <c r="O151" s="111">
        <f t="shared" si="77"/>
        <v>2370322</v>
      </c>
      <c r="P151" s="111">
        <f t="shared" si="77"/>
        <v>0</v>
      </c>
      <c r="Q151" s="111">
        <f t="shared" si="77"/>
        <v>2370322</v>
      </c>
      <c r="R151" s="111">
        <f t="shared" si="77"/>
        <v>2370322</v>
      </c>
      <c r="S151" s="111">
        <f t="shared" si="77"/>
        <v>0</v>
      </c>
      <c r="T151" s="111">
        <f t="shared" si="77"/>
        <v>2370322</v>
      </c>
      <c r="U151" s="111">
        <f t="shared" si="77"/>
        <v>0</v>
      </c>
      <c r="V151" s="111">
        <f t="shared" si="77"/>
        <v>0</v>
      </c>
      <c r="W151" s="36"/>
      <c r="X151" s="111">
        <f>SUM(X146:X150)</f>
        <v>0</v>
      </c>
      <c r="Y151" s="111">
        <f>SUM(Y146:Y150)</f>
        <v>0</v>
      </c>
      <c r="Z151" s="82"/>
      <c r="AA151" s="82"/>
    </row>
    <row r="152" spans="2:27" s="7" customFormat="1" ht="55.5" customHeight="1" x14ac:dyDescent="0.2">
      <c r="B152" s="53"/>
      <c r="C152" s="38" t="s">
        <v>301</v>
      </c>
      <c r="D152" s="11"/>
      <c r="E152" s="11"/>
      <c r="F152" s="11"/>
      <c r="G152" s="10"/>
      <c r="H152" s="10"/>
      <c r="I152" s="12"/>
      <c r="J152" s="12"/>
      <c r="K152" s="12"/>
      <c r="L152" s="12"/>
      <c r="M152" s="12"/>
      <c r="N152" s="12"/>
      <c r="O152" s="12"/>
      <c r="P152" s="12"/>
      <c r="Q152" s="12"/>
      <c r="R152" s="12"/>
      <c r="S152" s="12"/>
      <c r="T152" s="12"/>
      <c r="U152" s="12"/>
      <c r="V152" s="12"/>
      <c r="W152" s="12"/>
      <c r="X152" s="12"/>
      <c r="Y152" s="12"/>
      <c r="Z152" s="82"/>
      <c r="AA152" s="82"/>
    </row>
    <row r="153" spans="2:27" ht="33.75" customHeight="1" x14ac:dyDescent="0.2">
      <c r="B153" s="89" t="s">
        <v>93</v>
      </c>
      <c r="C153" s="43" t="s">
        <v>302</v>
      </c>
      <c r="D153" s="17" t="s">
        <v>35</v>
      </c>
      <c r="E153" s="17" t="s">
        <v>69</v>
      </c>
      <c r="F153" s="31" t="s">
        <v>217</v>
      </c>
      <c r="G153" s="17">
        <v>2026</v>
      </c>
      <c r="H153" s="17">
        <v>2027</v>
      </c>
      <c r="I153" s="110">
        <v>300000</v>
      </c>
      <c r="J153" s="110">
        <v>0</v>
      </c>
      <c r="K153" s="110">
        <f>I153+J153</f>
        <v>300000</v>
      </c>
      <c r="L153" s="110">
        <v>300000</v>
      </c>
      <c r="M153" s="110">
        <v>0</v>
      </c>
      <c r="N153" s="110">
        <f>L153+M153</f>
        <v>300000</v>
      </c>
      <c r="O153" s="110">
        <f>I153+L153</f>
        <v>600000</v>
      </c>
      <c r="P153" s="110">
        <f>J153+M153</f>
        <v>0</v>
      </c>
      <c r="Q153" s="110">
        <f>O153+P153</f>
        <v>600000</v>
      </c>
      <c r="R153" s="110">
        <v>600000</v>
      </c>
      <c r="S153" s="110">
        <v>0</v>
      </c>
      <c r="T153" s="110">
        <f>R153+S153</f>
        <v>600000</v>
      </c>
      <c r="U153" s="110">
        <v>0</v>
      </c>
      <c r="V153" s="110">
        <v>0</v>
      </c>
      <c r="W153" s="19"/>
      <c r="X153" s="110">
        <f>U153+V153</f>
        <v>0</v>
      </c>
      <c r="Y153" s="110">
        <f>Q153-T153-X153</f>
        <v>0</v>
      </c>
      <c r="Z153" s="20"/>
      <c r="AA153" s="21"/>
    </row>
    <row r="154" spans="2:27" ht="49.5" customHeight="1" x14ac:dyDescent="0.2">
      <c r="B154" s="102" t="s">
        <v>105</v>
      </c>
      <c r="C154" s="43" t="s">
        <v>303</v>
      </c>
      <c r="D154" s="17" t="s">
        <v>35</v>
      </c>
      <c r="E154" s="17" t="s">
        <v>69</v>
      </c>
      <c r="F154" s="31" t="s">
        <v>217</v>
      </c>
      <c r="G154" s="17">
        <v>2026</v>
      </c>
      <c r="H154" s="17">
        <v>2027</v>
      </c>
      <c r="I154" s="110">
        <v>300000</v>
      </c>
      <c r="J154" s="110">
        <v>0</v>
      </c>
      <c r="K154" s="110">
        <f>I154+J154</f>
        <v>300000</v>
      </c>
      <c r="L154" s="110">
        <v>300000</v>
      </c>
      <c r="M154" s="110">
        <v>0</v>
      </c>
      <c r="N154" s="110">
        <f>L154+M154</f>
        <v>300000</v>
      </c>
      <c r="O154" s="110">
        <f>I154+L154</f>
        <v>600000</v>
      </c>
      <c r="P154" s="110">
        <f>J154+M154</f>
        <v>0</v>
      </c>
      <c r="Q154" s="110">
        <f>O154+P154</f>
        <v>600000</v>
      </c>
      <c r="R154" s="110">
        <v>600000</v>
      </c>
      <c r="S154" s="110">
        <v>0</v>
      </c>
      <c r="T154" s="110">
        <f>R154+S154</f>
        <v>600000</v>
      </c>
      <c r="U154" s="110">
        <v>0</v>
      </c>
      <c r="V154" s="110">
        <v>0</v>
      </c>
      <c r="W154" s="19"/>
      <c r="X154" s="110">
        <f>U154+V154</f>
        <v>0</v>
      </c>
      <c r="Y154" s="110">
        <f>Q154-T154-X154</f>
        <v>0</v>
      </c>
      <c r="Z154" s="20"/>
      <c r="AA154" s="79"/>
    </row>
    <row r="155" spans="2:27" ht="21" customHeight="1" x14ac:dyDescent="0.2">
      <c r="B155" s="27"/>
      <c r="C155" s="27" t="s">
        <v>114</v>
      </c>
      <c r="D155" s="28"/>
      <c r="E155" s="28"/>
      <c r="F155" s="28"/>
      <c r="G155" s="28"/>
      <c r="H155" s="28"/>
      <c r="I155" s="111">
        <f t="shared" ref="I155:V155" si="78">SUM(I153:I154)</f>
        <v>600000</v>
      </c>
      <c r="J155" s="111">
        <f t="shared" si="78"/>
        <v>0</v>
      </c>
      <c r="K155" s="111">
        <f t="shared" si="78"/>
        <v>600000</v>
      </c>
      <c r="L155" s="111">
        <f t="shared" si="78"/>
        <v>600000</v>
      </c>
      <c r="M155" s="111">
        <f t="shared" si="78"/>
        <v>0</v>
      </c>
      <c r="N155" s="111">
        <f t="shared" si="78"/>
        <v>600000</v>
      </c>
      <c r="O155" s="111">
        <f t="shared" si="78"/>
        <v>1200000</v>
      </c>
      <c r="P155" s="111">
        <f t="shared" si="78"/>
        <v>0</v>
      </c>
      <c r="Q155" s="111">
        <f t="shared" si="78"/>
        <v>1200000</v>
      </c>
      <c r="R155" s="111">
        <f t="shared" si="78"/>
        <v>1200000</v>
      </c>
      <c r="S155" s="111">
        <f t="shared" si="78"/>
        <v>0</v>
      </c>
      <c r="T155" s="111">
        <f t="shared" si="78"/>
        <v>1200000</v>
      </c>
      <c r="U155" s="111">
        <f t="shared" si="78"/>
        <v>0</v>
      </c>
      <c r="V155" s="111">
        <f t="shared" si="78"/>
        <v>0</v>
      </c>
      <c r="W155" s="36"/>
      <c r="X155" s="111">
        <f>SUM(X153:X154)</f>
        <v>0</v>
      </c>
      <c r="Y155" s="111">
        <f>SUM(Y153:Y154)</f>
        <v>0</v>
      </c>
      <c r="Z155" s="79"/>
      <c r="AA155" s="79"/>
    </row>
    <row r="156" spans="2:27" ht="25.5" customHeight="1" x14ac:dyDescent="0.2">
      <c r="B156" s="28"/>
      <c r="C156" s="46" t="s">
        <v>304</v>
      </c>
      <c r="D156" s="28"/>
      <c r="E156" s="28"/>
      <c r="F156" s="28"/>
      <c r="G156" s="28"/>
      <c r="H156" s="28"/>
      <c r="I156" s="111">
        <f t="shared" ref="I156:V156" si="79">I144+I151+I155</f>
        <v>2960161</v>
      </c>
      <c r="J156" s="111">
        <f t="shared" si="79"/>
        <v>0</v>
      </c>
      <c r="K156" s="111">
        <f t="shared" si="79"/>
        <v>2960161</v>
      </c>
      <c r="L156" s="111">
        <f t="shared" si="79"/>
        <v>2730161</v>
      </c>
      <c r="M156" s="111">
        <f t="shared" si="79"/>
        <v>0</v>
      </c>
      <c r="N156" s="111">
        <f t="shared" si="79"/>
        <v>2730161</v>
      </c>
      <c r="O156" s="111">
        <f t="shared" si="79"/>
        <v>5690322</v>
      </c>
      <c r="P156" s="111">
        <f t="shared" si="79"/>
        <v>0</v>
      </c>
      <c r="Q156" s="111">
        <f t="shared" si="79"/>
        <v>5690322</v>
      </c>
      <c r="R156" s="111">
        <f t="shared" si="79"/>
        <v>5690322</v>
      </c>
      <c r="S156" s="111">
        <f t="shared" si="79"/>
        <v>0</v>
      </c>
      <c r="T156" s="111">
        <f t="shared" si="79"/>
        <v>5690322</v>
      </c>
      <c r="U156" s="111">
        <f t="shared" si="79"/>
        <v>0</v>
      </c>
      <c r="V156" s="111">
        <f t="shared" si="79"/>
        <v>0</v>
      </c>
      <c r="W156" s="36"/>
      <c r="X156" s="111">
        <f>X144+X151+X155</f>
        <v>0</v>
      </c>
      <c r="Y156" s="111">
        <f>Y144+Y151+Y155</f>
        <v>0</v>
      </c>
      <c r="Z156" s="79"/>
      <c r="AA156" s="79"/>
    </row>
    <row r="157" spans="2:27" ht="28.5" customHeight="1" x14ac:dyDescent="0.2">
      <c r="B157" s="55"/>
      <c r="C157" s="55" t="s">
        <v>305</v>
      </c>
      <c r="D157" s="56"/>
      <c r="E157" s="56"/>
      <c r="F157" s="56"/>
      <c r="G157" s="56"/>
      <c r="H157" s="56"/>
      <c r="I157" s="117">
        <f>I90+I132+I156</f>
        <v>1111961450</v>
      </c>
      <c r="J157" s="117">
        <f t="shared" ref="J157:V157" si="80">J90+J132+J156</f>
        <v>630615419</v>
      </c>
      <c r="K157" s="117">
        <f t="shared" si="80"/>
        <v>1742576869</v>
      </c>
      <c r="L157" s="117">
        <f t="shared" si="80"/>
        <v>1172199724.75</v>
      </c>
      <c r="M157" s="117">
        <f t="shared" si="80"/>
        <v>210854088.75</v>
      </c>
      <c r="N157" s="117">
        <f t="shared" si="80"/>
        <v>1383053813.5</v>
      </c>
      <c r="O157" s="117">
        <f t="shared" si="80"/>
        <v>2284161174.75</v>
      </c>
      <c r="P157" s="117">
        <f t="shared" si="80"/>
        <v>841469507.75</v>
      </c>
      <c r="Q157" s="117">
        <f>Q90+Q132+Q156</f>
        <v>3125630682.5</v>
      </c>
      <c r="R157" s="117">
        <f t="shared" si="80"/>
        <v>2182277100</v>
      </c>
      <c r="S157" s="117">
        <f t="shared" si="80"/>
        <v>170740000</v>
      </c>
      <c r="T157" s="117">
        <f t="shared" si="80"/>
        <v>2353017100</v>
      </c>
      <c r="U157" s="117">
        <f t="shared" si="80"/>
        <v>101884074.75</v>
      </c>
      <c r="V157" s="117">
        <f t="shared" si="80"/>
        <v>670729507.75</v>
      </c>
      <c r="W157" s="57"/>
      <c r="X157" s="117">
        <f>X90+X132+X156</f>
        <v>772613582.5</v>
      </c>
      <c r="Y157" s="117">
        <f>Y90+Y132+Y156</f>
        <v>0</v>
      </c>
      <c r="Z157" s="79"/>
      <c r="AA157" s="79"/>
    </row>
  </sheetData>
  <autoFilter ref="B6:Y157" xr:uid="{47DCC91F-4D9F-472B-AAC1-B8A9CE7F9CBC}">
    <filterColumn colId="3" showButton="0"/>
    <filterColumn colId="5" showButton="0"/>
    <filterColumn colId="7" showButton="0"/>
    <filterColumn colId="8" showButton="0"/>
    <filterColumn colId="10" showButton="0"/>
    <filterColumn colId="11" showButton="0"/>
    <filterColumn colId="13" showButton="0"/>
    <filterColumn colId="14" showButton="0"/>
    <filterColumn colId="16" showButton="0"/>
    <filterColumn colId="17" showButton="0"/>
    <filterColumn colId="18" showButton="0"/>
    <filterColumn colId="19" showButton="0"/>
    <filterColumn colId="20" showButton="0"/>
    <filterColumn colId="21" showButton="0"/>
  </autoFilter>
  <mergeCells count="55">
    <mergeCell ref="Z135:Z137"/>
    <mergeCell ref="D136:D137"/>
    <mergeCell ref="E136:E137"/>
    <mergeCell ref="F136:F137"/>
    <mergeCell ref="G136:G137"/>
    <mergeCell ref="H136:H137"/>
    <mergeCell ref="R136:T136"/>
    <mergeCell ref="U136:X136"/>
    <mergeCell ref="E135:F135"/>
    <mergeCell ref="G135:H135"/>
    <mergeCell ref="L135:N136"/>
    <mergeCell ref="O135:Q136"/>
    <mergeCell ref="Z93:Z95"/>
    <mergeCell ref="R94:T94"/>
    <mergeCell ref="AA6:AA8"/>
    <mergeCell ref="I93:K94"/>
    <mergeCell ref="L93:N94"/>
    <mergeCell ref="Z6:Z8"/>
    <mergeCell ref="R7:T7"/>
    <mergeCell ref="U7:X7"/>
    <mergeCell ref="O6:Q7"/>
    <mergeCell ref="R6:X6"/>
    <mergeCell ref="C92:R92"/>
    <mergeCell ref="B91:X91"/>
    <mergeCell ref="B133:Y133"/>
    <mergeCell ref="B134:Y134"/>
    <mergeCell ref="I135:K136"/>
    <mergeCell ref="U94:X94"/>
    <mergeCell ref="O93:Q94"/>
    <mergeCell ref="R93:X93"/>
    <mergeCell ref="Y93:Y94"/>
    <mergeCell ref="G93:H93"/>
    <mergeCell ref="E93:F93"/>
    <mergeCell ref="E94:E95"/>
    <mergeCell ref="F94:F95"/>
    <mergeCell ref="G94:G95"/>
    <mergeCell ref="H94:H95"/>
    <mergeCell ref="R135:X135"/>
    <mergeCell ref="Y135:Y136"/>
    <mergeCell ref="B2:Y2"/>
    <mergeCell ref="B3:Y3"/>
    <mergeCell ref="B4:Y4"/>
    <mergeCell ref="B5:Y5"/>
    <mergeCell ref="B6:B8"/>
    <mergeCell ref="C6:C8"/>
    <mergeCell ref="E6:F6"/>
    <mergeCell ref="G6:H6"/>
    <mergeCell ref="I6:K7"/>
    <mergeCell ref="L6:N7"/>
    <mergeCell ref="Y6:Y7"/>
    <mergeCell ref="D7:D8"/>
    <mergeCell ref="E7:E8"/>
    <mergeCell ref="F7:F8"/>
    <mergeCell ref="G7:G8"/>
    <mergeCell ref="H7:H8"/>
  </mergeCells>
  <phoneticPr fontId="36" type="noConversion"/>
  <pageMargins left="0.2" right="0.2" top="0.25" bottom="0.25" header="0.511811023622047" footer="0.511811023622047"/>
  <pageSetup scale="7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B1:S48"/>
  <sheetViews>
    <sheetView zoomScaleNormal="100" workbookViewId="0">
      <pane ySplit="5" topLeftCell="A27" activePane="bottomLeft" state="frozen"/>
      <selection pane="bottomLeft" activeCell="D35" sqref="D35"/>
    </sheetView>
  </sheetViews>
  <sheetFormatPr defaultColWidth="8.7109375" defaultRowHeight="15" x14ac:dyDescent="0.25"/>
  <cols>
    <col min="2" max="2" width="48.28515625" customWidth="1"/>
    <col min="3" max="3" width="17.140625" customWidth="1"/>
    <col min="4" max="4" width="17.42578125" customWidth="1"/>
    <col min="5" max="5" width="14.28515625" customWidth="1"/>
    <col min="6" max="6" width="16.42578125" customWidth="1"/>
    <col min="7" max="7" width="23.140625" style="194" customWidth="1"/>
    <col min="8" max="8" width="24.28515625" style="194" customWidth="1"/>
    <col min="9" max="9" width="26.7109375" style="194" customWidth="1"/>
    <col min="10" max="10" width="22.85546875" style="194" customWidth="1"/>
    <col min="11" max="11" width="22.7109375" style="194" customWidth="1"/>
    <col min="12" max="12" width="25" style="194" customWidth="1"/>
    <col min="13" max="13" width="22.140625" style="194" customWidth="1"/>
    <col min="14" max="14" width="24.5703125" style="194" customWidth="1"/>
    <col min="15" max="15" width="22" style="194" customWidth="1"/>
    <col min="16" max="16" width="24.140625" style="194" customWidth="1"/>
    <col min="17" max="17" width="19.140625" style="194" customWidth="1"/>
    <col min="18" max="18" width="22.7109375" style="58" customWidth="1"/>
    <col min="19" max="19" width="34.85546875" style="58" customWidth="1"/>
  </cols>
  <sheetData>
    <row r="1" spans="2:17" ht="15.75" customHeight="1" x14ac:dyDescent="0.25"/>
    <row r="2" spans="2:17" ht="27.75" customHeight="1" x14ac:dyDescent="0.25">
      <c r="B2" s="267" t="s">
        <v>306</v>
      </c>
      <c r="C2" s="267"/>
      <c r="D2" s="267"/>
      <c r="E2" s="267"/>
      <c r="F2" s="267"/>
      <c r="G2" s="267"/>
      <c r="H2" s="267"/>
      <c r="I2" s="267"/>
      <c r="J2" s="267"/>
      <c r="K2" s="267"/>
      <c r="L2" s="267"/>
      <c r="M2" s="267"/>
      <c r="N2" s="267"/>
      <c r="O2" s="267"/>
      <c r="P2" s="267"/>
      <c r="Q2" s="267"/>
    </row>
    <row r="3" spans="2:17" ht="27.75" customHeight="1" x14ac:dyDescent="0.25">
      <c r="B3" s="268" t="s">
        <v>307</v>
      </c>
      <c r="C3" s="269" t="s">
        <v>6</v>
      </c>
      <c r="D3" s="269"/>
      <c r="E3" s="269" t="s">
        <v>7</v>
      </c>
      <c r="F3" s="269"/>
      <c r="G3" s="269" t="s">
        <v>308</v>
      </c>
      <c r="H3" s="269"/>
      <c r="I3" s="269"/>
      <c r="J3" s="269" t="s">
        <v>309</v>
      </c>
      <c r="K3" s="269"/>
      <c r="L3" s="269"/>
      <c r="M3" s="269"/>
      <c r="N3" s="269"/>
      <c r="O3" s="269"/>
      <c r="P3" s="269" t="s">
        <v>310</v>
      </c>
      <c r="Q3" s="270" t="s">
        <v>311</v>
      </c>
    </row>
    <row r="4" spans="2:17" ht="27.75" customHeight="1" x14ac:dyDescent="0.25">
      <c r="B4" s="268"/>
      <c r="C4" s="269" t="s">
        <v>16</v>
      </c>
      <c r="D4" s="269" t="s">
        <v>237</v>
      </c>
      <c r="E4" s="269" t="s">
        <v>312</v>
      </c>
      <c r="F4" s="269" t="s">
        <v>313</v>
      </c>
      <c r="G4" s="269"/>
      <c r="H4" s="269"/>
      <c r="I4" s="269"/>
      <c r="J4" s="269" t="s">
        <v>314</v>
      </c>
      <c r="K4" s="269"/>
      <c r="L4" s="269"/>
      <c r="M4" s="269" t="s">
        <v>315</v>
      </c>
      <c r="N4" s="269"/>
      <c r="O4" s="269"/>
      <c r="P4" s="269"/>
      <c r="Q4" s="270"/>
    </row>
    <row r="5" spans="2:17" ht="27.75" customHeight="1" x14ac:dyDescent="0.25">
      <c r="B5" s="268"/>
      <c r="C5" s="268"/>
      <c r="D5" s="268"/>
      <c r="E5" s="268"/>
      <c r="F5" s="268"/>
      <c r="G5" s="195" t="s">
        <v>22</v>
      </c>
      <c r="H5" s="196" t="s">
        <v>23</v>
      </c>
      <c r="I5" s="197" t="s">
        <v>24</v>
      </c>
      <c r="J5" s="195" t="s">
        <v>22</v>
      </c>
      <c r="K5" s="196" t="s">
        <v>23</v>
      </c>
      <c r="L5" s="197" t="s">
        <v>25</v>
      </c>
      <c r="M5" s="195" t="s">
        <v>22</v>
      </c>
      <c r="N5" s="196" t="s">
        <v>23</v>
      </c>
      <c r="O5" s="197" t="s">
        <v>316</v>
      </c>
      <c r="P5" s="197"/>
      <c r="Q5" s="270"/>
    </row>
    <row r="6" spans="2:17" ht="109.5" customHeight="1" x14ac:dyDescent="0.25">
      <c r="B6" s="215" t="s">
        <v>317</v>
      </c>
      <c r="C6" s="198" t="s">
        <v>69</v>
      </c>
      <c r="D6" s="198" t="s">
        <v>318</v>
      </c>
      <c r="E6" s="199">
        <v>2026</v>
      </c>
      <c r="F6" s="199">
        <v>2027</v>
      </c>
      <c r="G6" s="200">
        <f>' Plani i Veprimit 2026-2027 '!O18</f>
        <v>6400000</v>
      </c>
      <c r="H6" s="200">
        <f>' Plani i Veprimit 2026-2027 '!P18</f>
        <v>0</v>
      </c>
      <c r="I6" s="201">
        <f>' Plani i Veprimit 2026-2027 '!Q18</f>
        <v>6400000</v>
      </c>
      <c r="J6" s="200">
        <f>' Plani i Veprimit 2026-2027 '!R18</f>
        <v>6400000</v>
      </c>
      <c r="K6" s="200">
        <f>' Plani i Veprimit 2026-2027 '!S18</f>
        <v>0</v>
      </c>
      <c r="L6" s="201">
        <f>' Plani i Veprimit 2026-2027 '!T18</f>
        <v>6400000</v>
      </c>
      <c r="M6" s="200">
        <f>' Plani i Veprimit 2026-2027 '!U18</f>
        <v>0</v>
      </c>
      <c r="N6" s="200">
        <f>' Plani i Veprimit 2026-2027 '!V18</f>
        <v>0</v>
      </c>
      <c r="O6" s="201">
        <f>' Plani i Veprimit 2026-2027 '!X18</f>
        <v>0</v>
      </c>
      <c r="P6" s="201">
        <f>' Plani i Veprimit 2026-2027 '!Y18</f>
        <v>0</v>
      </c>
      <c r="Q6" s="59">
        <f t="shared" ref="Q6:Q11" si="0">I6/96.2</f>
        <v>66528.066528066527</v>
      </c>
    </row>
    <row r="7" spans="2:17" ht="54.75" customHeight="1" x14ac:dyDescent="0.25">
      <c r="B7" s="214" t="s">
        <v>56</v>
      </c>
      <c r="C7" s="198" t="s">
        <v>319</v>
      </c>
      <c r="D7" s="198" t="s">
        <v>320</v>
      </c>
      <c r="E7" s="199">
        <v>2026</v>
      </c>
      <c r="F7" s="199">
        <v>2027</v>
      </c>
      <c r="G7" s="200">
        <f>' Plani i Veprimit 2026-2027 '!O31</f>
        <v>6600000</v>
      </c>
      <c r="H7" s="200">
        <f>' Plani i Veprimit 2026-2027 '!P31</f>
        <v>238000000</v>
      </c>
      <c r="I7" s="201">
        <f>' Plani i Veprimit 2026-2027 '!Q31</f>
        <v>244600000</v>
      </c>
      <c r="J7" s="200">
        <f>' Plani i Veprimit 2026-2027 '!R31</f>
        <v>6600000</v>
      </c>
      <c r="K7" s="200">
        <f>' Plani i Veprimit 2026-2027 '!S31</f>
        <v>0</v>
      </c>
      <c r="L7" s="201">
        <f>' Plani i Veprimit 2026-2027 '!T31</f>
        <v>6600000</v>
      </c>
      <c r="M7" s="200">
        <f>' Plani i Veprimit 2026-2027 '!U31</f>
        <v>0</v>
      </c>
      <c r="N7" s="200">
        <f>' Plani i Veprimit 2026-2027 '!V31</f>
        <v>238000000</v>
      </c>
      <c r="O7" s="201">
        <f>' Plani i Veprimit 2026-2027 '!X31</f>
        <v>238000000</v>
      </c>
      <c r="P7" s="201">
        <f>' Plani i Veprimit 2026-2027 '!Y31</f>
        <v>0</v>
      </c>
      <c r="Q7" s="59">
        <f t="shared" si="0"/>
        <v>2542619.5426195427</v>
      </c>
    </row>
    <row r="8" spans="2:17" ht="82.5" customHeight="1" x14ac:dyDescent="0.25">
      <c r="B8" s="214" t="s">
        <v>321</v>
      </c>
      <c r="C8" s="198" t="s">
        <v>69</v>
      </c>
      <c r="D8" s="202" t="s">
        <v>322</v>
      </c>
      <c r="E8" s="199">
        <v>2026</v>
      </c>
      <c r="F8" s="199">
        <v>2027</v>
      </c>
      <c r="G8" s="200">
        <f>' Plani i Veprimit 2026-2027 '!O40</f>
        <v>336484074.75</v>
      </c>
      <c r="H8" s="200">
        <f>' Plani i Veprimit 2026-2027 '!P40</f>
        <v>322729507.75</v>
      </c>
      <c r="I8" s="201">
        <f>' Plani i Veprimit 2026-2027 '!Q40</f>
        <v>659213582.5</v>
      </c>
      <c r="J8" s="200">
        <f>' Plani i Veprimit 2026-2027 '!R40</f>
        <v>234600000</v>
      </c>
      <c r="K8" s="200">
        <f>' Plani i Veprimit 2026-2027 '!S40</f>
        <v>0</v>
      </c>
      <c r="L8" s="201">
        <f>' Plani i Veprimit 2026-2027 '!T40</f>
        <v>234600000</v>
      </c>
      <c r="M8" s="200">
        <f>' Plani i Veprimit 2026-2027 '!U40</f>
        <v>101884074.75</v>
      </c>
      <c r="N8" s="200">
        <f>' Plani i Veprimit 2026-2027 '!V40</f>
        <v>322729507.75</v>
      </c>
      <c r="O8" s="201">
        <f>' Plani i Veprimit 2026-2027 '!X40</f>
        <v>424613582.5</v>
      </c>
      <c r="P8" s="201">
        <f>' Plani i Veprimit 2026-2027 '!Y40</f>
        <v>0</v>
      </c>
      <c r="Q8" s="59">
        <f t="shared" si="0"/>
        <v>6852532.0426195422</v>
      </c>
    </row>
    <row r="9" spans="2:17" ht="92.25" customHeight="1" x14ac:dyDescent="0.25">
      <c r="B9" s="214" t="s">
        <v>115</v>
      </c>
      <c r="C9" s="198" t="s">
        <v>323</v>
      </c>
      <c r="D9" s="198" t="s">
        <v>324</v>
      </c>
      <c r="E9" s="199">
        <v>2026</v>
      </c>
      <c r="F9" s="199">
        <v>2027</v>
      </c>
      <c r="G9" s="200">
        <f>' Plani i Veprimit 2026-2027 '!O72</f>
        <v>11943000</v>
      </c>
      <c r="H9" s="200">
        <f>' Plani i Veprimit 2026-2027 '!P72</f>
        <v>0</v>
      </c>
      <c r="I9" s="201">
        <f>' Plani i Veprimit 2026-2027 '!Q72</f>
        <v>11943000</v>
      </c>
      <c r="J9" s="200">
        <f>' Plani i Veprimit 2026-2027 '!R72</f>
        <v>11943000</v>
      </c>
      <c r="K9" s="200">
        <f>' Plani i Veprimit 2026-2027 '!S72</f>
        <v>0</v>
      </c>
      <c r="L9" s="201">
        <f>' Plani i Veprimit 2026-2027 '!T72</f>
        <v>11943000</v>
      </c>
      <c r="M9" s="200">
        <f>' Plani i Veprimit 2026-2027 '!U72</f>
        <v>0</v>
      </c>
      <c r="N9" s="200">
        <f>' Plani i Veprimit 2026-2027 '!V72</f>
        <v>0</v>
      </c>
      <c r="O9" s="201">
        <f>' Plani i Veprimit 2026-2027 '!X72</f>
        <v>0</v>
      </c>
      <c r="P9" s="201">
        <f>' Plani i Veprimit 2026-2027 '!Y72</f>
        <v>0</v>
      </c>
      <c r="Q9" s="59">
        <f t="shared" si="0"/>
        <v>124147.60914760914</v>
      </c>
    </row>
    <row r="10" spans="2:17" ht="111.75" customHeight="1" x14ac:dyDescent="0.25">
      <c r="B10" s="214" t="s">
        <v>193</v>
      </c>
      <c r="C10" s="198" t="s">
        <v>325</v>
      </c>
      <c r="D10" s="198" t="s">
        <v>326</v>
      </c>
      <c r="E10" s="199">
        <v>2026</v>
      </c>
      <c r="F10" s="199">
        <v>2027</v>
      </c>
      <c r="G10" s="200">
        <f>' Plani i Veprimit 2026-2027 '!O84</f>
        <v>819903380</v>
      </c>
      <c r="H10" s="200">
        <f>' Plani i Veprimit 2026-2027 '!P84</f>
        <v>60000000</v>
      </c>
      <c r="I10" s="201">
        <f>' Plani i Veprimit 2026-2027 '!Q84</f>
        <v>879903380</v>
      </c>
      <c r="J10" s="200">
        <f>' Plani i Veprimit 2026-2027 '!R84</f>
        <v>819903380</v>
      </c>
      <c r="K10" s="200">
        <f>' Plani i Veprimit 2026-2027 '!S84</f>
        <v>0</v>
      </c>
      <c r="L10" s="201">
        <f>' Plani i Veprimit 2026-2027 '!T84</f>
        <v>819903380</v>
      </c>
      <c r="M10" s="200">
        <f>' Plani i Veprimit 2026-2027 '!U84</f>
        <v>0</v>
      </c>
      <c r="N10" s="200">
        <f>' Plani i Veprimit 2026-2027 '!V84</f>
        <v>60000000</v>
      </c>
      <c r="O10" s="201">
        <f>' Plani i Veprimit 2026-2027 '!X84</f>
        <v>60000000</v>
      </c>
      <c r="P10" s="201">
        <f>' Plani i Veprimit 2026-2027 '!Y84</f>
        <v>0</v>
      </c>
      <c r="Q10" s="59">
        <f t="shared" si="0"/>
        <v>9146604.7817047816</v>
      </c>
    </row>
    <row r="11" spans="2:17" ht="75" customHeight="1" x14ac:dyDescent="0.25">
      <c r="B11" s="214" t="s">
        <v>327</v>
      </c>
      <c r="C11" s="198" t="s">
        <v>328</v>
      </c>
      <c r="D11" s="198" t="s">
        <v>329</v>
      </c>
      <c r="E11" s="199">
        <v>2026</v>
      </c>
      <c r="F11" s="199">
        <v>2027</v>
      </c>
      <c r="G11" s="200">
        <f>' Plani i Veprimit 2026-2027 '!O89</f>
        <v>1400000</v>
      </c>
      <c r="H11" s="200">
        <f>' Plani i Veprimit 2026-2027 '!P89</f>
        <v>50000000</v>
      </c>
      <c r="I11" s="201">
        <f>' Plani i Veprimit 2026-2027 '!Q89</f>
        <v>51400000</v>
      </c>
      <c r="J11" s="200">
        <f>' Plani i Veprimit 2026-2027 '!R89</f>
        <v>1400000</v>
      </c>
      <c r="K11" s="200">
        <f>' Plani i Veprimit 2026-2027 '!S89</f>
        <v>0</v>
      </c>
      <c r="L11" s="201">
        <f>' Plani i Veprimit 2026-2027 '!T89</f>
        <v>1400000</v>
      </c>
      <c r="M11" s="201">
        <f>' Plani i Veprimit 2026-2027 '!U89</f>
        <v>0</v>
      </c>
      <c r="N11" s="201">
        <f>' Plani i Veprimit 2026-2027 '!V89</f>
        <v>50000000</v>
      </c>
      <c r="O11" s="201">
        <f>' Plani i Veprimit 2026-2027 '!X89</f>
        <v>50000000</v>
      </c>
      <c r="P11" s="201">
        <f>' Plani i Veprimit 2026-2027 '!Y89</f>
        <v>0</v>
      </c>
      <c r="Q11" s="59">
        <f t="shared" si="0"/>
        <v>534303.53430353431</v>
      </c>
    </row>
    <row r="12" spans="2:17" ht="38.25" customHeight="1" x14ac:dyDescent="0.25">
      <c r="B12" s="216" t="s">
        <v>330</v>
      </c>
      <c r="C12" s="203"/>
      <c r="D12" s="203"/>
      <c r="E12" s="203"/>
      <c r="F12" s="203"/>
      <c r="G12" s="204">
        <f t="shared" ref="G12:Q12" si="1">SUM(G6:G11)</f>
        <v>1182730454.75</v>
      </c>
      <c r="H12" s="204">
        <f t="shared" si="1"/>
        <v>670729507.75</v>
      </c>
      <c r="I12" s="204">
        <f t="shared" si="1"/>
        <v>1853459962.5</v>
      </c>
      <c r="J12" s="204">
        <f t="shared" si="1"/>
        <v>1080846380</v>
      </c>
      <c r="K12" s="204">
        <f t="shared" si="1"/>
        <v>0</v>
      </c>
      <c r="L12" s="204">
        <f t="shared" si="1"/>
        <v>1080846380</v>
      </c>
      <c r="M12" s="204">
        <f t="shared" si="1"/>
        <v>101884074.75</v>
      </c>
      <c r="N12" s="204">
        <f t="shared" si="1"/>
        <v>670729507.75</v>
      </c>
      <c r="O12" s="204">
        <f t="shared" si="1"/>
        <v>772613582.5</v>
      </c>
      <c r="P12" s="204">
        <f t="shared" si="1"/>
        <v>0</v>
      </c>
      <c r="Q12" s="205">
        <f t="shared" si="1"/>
        <v>19266735.576923076</v>
      </c>
    </row>
    <row r="13" spans="2:17" ht="27.75" customHeight="1" x14ac:dyDescent="0.25">
      <c r="B13" s="267" t="s">
        <v>331</v>
      </c>
      <c r="C13" s="267"/>
      <c r="D13" s="267"/>
      <c r="E13" s="267"/>
      <c r="F13" s="267"/>
      <c r="G13" s="267"/>
      <c r="H13" s="267"/>
      <c r="I13" s="267"/>
      <c r="J13" s="267"/>
      <c r="K13" s="267"/>
      <c r="L13" s="267"/>
      <c r="M13" s="267"/>
      <c r="N13" s="267"/>
      <c r="O13" s="267"/>
      <c r="P13" s="267"/>
      <c r="Q13" s="267"/>
    </row>
    <row r="14" spans="2:17" ht="27.75" customHeight="1" x14ac:dyDescent="0.25">
      <c r="B14" s="268" t="s">
        <v>307</v>
      </c>
      <c r="C14" s="269" t="s">
        <v>6</v>
      </c>
      <c r="D14" s="269"/>
      <c r="E14" s="269" t="s">
        <v>7</v>
      </c>
      <c r="F14" s="269"/>
      <c r="G14" s="269" t="s">
        <v>308</v>
      </c>
      <c r="H14" s="269"/>
      <c r="I14" s="269"/>
      <c r="J14" s="269" t="s">
        <v>309</v>
      </c>
      <c r="K14" s="269"/>
      <c r="L14" s="269"/>
      <c r="M14" s="269"/>
      <c r="N14" s="269"/>
      <c r="O14" s="269"/>
      <c r="P14" s="269" t="s">
        <v>310</v>
      </c>
      <c r="Q14" s="270" t="s">
        <v>311</v>
      </c>
    </row>
    <row r="15" spans="2:17" ht="27.75" customHeight="1" x14ac:dyDescent="0.25">
      <c r="B15" s="268"/>
      <c r="C15" s="269" t="s">
        <v>16</v>
      </c>
      <c r="D15" s="269" t="s">
        <v>237</v>
      </c>
      <c r="E15" s="269" t="s">
        <v>312</v>
      </c>
      <c r="F15" s="269" t="s">
        <v>313</v>
      </c>
      <c r="G15" s="269"/>
      <c r="H15" s="269"/>
      <c r="I15" s="269"/>
      <c r="J15" s="269" t="s">
        <v>314</v>
      </c>
      <c r="K15" s="269"/>
      <c r="L15" s="269"/>
      <c r="M15" s="269" t="s">
        <v>315</v>
      </c>
      <c r="N15" s="269"/>
      <c r="O15" s="269"/>
      <c r="P15" s="269"/>
      <c r="Q15" s="270"/>
    </row>
    <row r="16" spans="2:17" ht="27.75" customHeight="1" x14ac:dyDescent="0.25">
      <c r="B16" s="268"/>
      <c r="C16" s="268"/>
      <c r="D16" s="268"/>
      <c r="E16" s="268"/>
      <c r="F16" s="268"/>
      <c r="G16" s="195" t="s">
        <v>22</v>
      </c>
      <c r="H16" s="196" t="s">
        <v>23</v>
      </c>
      <c r="I16" s="197" t="s">
        <v>24</v>
      </c>
      <c r="J16" s="195" t="s">
        <v>22</v>
      </c>
      <c r="K16" s="196" t="s">
        <v>23</v>
      </c>
      <c r="L16" s="197" t="s">
        <v>25</v>
      </c>
      <c r="M16" s="195" t="s">
        <v>22</v>
      </c>
      <c r="N16" s="196" t="s">
        <v>23</v>
      </c>
      <c r="O16" s="197" t="s">
        <v>316</v>
      </c>
      <c r="P16" s="197"/>
      <c r="Q16" s="270"/>
    </row>
    <row r="17" spans="2:19" ht="72.75" customHeight="1" x14ac:dyDescent="0.25">
      <c r="B17" s="214" t="s">
        <v>332</v>
      </c>
      <c r="C17" s="198" t="s">
        <v>333</v>
      </c>
      <c r="D17" s="198" t="s">
        <v>334</v>
      </c>
      <c r="E17" s="199">
        <v>2026</v>
      </c>
      <c r="F17" s="199">
        <v>2027</v>
      </c>
      <c r="G17" s="200">
        <f>' Plani i Veprimit 2026-2027 '!O106</f>
        <v>328490398</v>
      </c>
      <c r="H17" s="200">
        <f>' Plani i Veprimit 2026-2027 '!P106</f>
        <v>77940000</v>
      </c>
      <c r="I17" s="201">
        <f>' Plani i Veprimit 2026-2027 '!Q106</f>
        <v>406430398</v>
      </c>
      <c r="J17" s="200">
        <f>' Plani i Veprimit 2026-2027 '!R106</f>
        <v>328490398</v>
      </c>
      <c r="K17" s="200">
        <f>' Plani i Veprimit 2026-2027 '!S106</f>
        <v>77940000</v>
      </c>
      <c r="L17" s="201">
        <f>' Plani i Veprimit 2026-2027 '!T106</f>
        <v>406430398</v>
      </c>
      <c r="M17" s="200">
        <f>' Plani i Veprimit 2026-2027 '!U106</f>
        <v>0</v>
      </c>
      <c r="N17" s="200">
        <f>' Plani i Veprimit 2026-2027 '!V106</f>
        <v>0</v>
      </c>
      <c r="O17" s="201">
        <f>' Plani i Veprimit 2026-2027 '!X106</f>
        <v>0</v>
      </c>
      <c r="P17" s="201">
        <f>' Plani i Veprimit 2026-2027 '!Y106</f>
        <v>0</v>
      </c>
      <c r="Q17" s="59">
        <f>I17/96.2</f>
        <v>4224848.2120582117</v>
      </c>
    </row>
    <row r="18" spans="2:19" ht="57.75" customHeight="1" x14ac:dyDescent="0.25">
      <c r="B18" s="214" t="s">
        <v>335</v>
      </c>
      <c r="C18" s="198" t="s">
        <v>328</v>
      </c>
      <c r="D18" s="198" t="s">
        <v>336</v>
      </c>
      <c r="E18" s="199">
        <v>2026</v>
      </c>
      <c r="F18" s="199">
        <v>2027</v>
      </c>
      <c r="G18" s="200">
        <f>' Plani i Veprimit 2026-2027 '!O114</f>
        <v>3600000</v>
      </c>
      <c r="H18" s="200">
        <f>' Plani i Veprimit 2026-2027 '!P114</f>
        <v>0</v>
      </c>
      <c r="I18" s="201">
        <f>' Plani i Veprimit 2026-2027 '!Q114</f>
        <v>3600000</v>
      </c>
      <c r="J18" s="200">
        <f>' Plani i Veprimit 2026-2027 '!R114</f>
        <v>3600000</v>
      </c>
      <c r="K18" s="200">
        <f>' Plani i Veprimit 2026-2027 '!S114</f>
        <v>0</v>
      </c>
      <c r="L18" s="201">
        <f>' Plani i Veprimit 2026-2027 '!T114</f>
        <v>3600000</v>
      </c>
      <c r="M18" s="200">
        <f>' Plani i Veprimit 2026-2027 '!U114</f>
        <v>0</v>
      </c>
      <c r="N18" s="200">
        <f>' Plani i Veprimit 2026-2027 '!V114</f>
        <v>0</v>
      </c>
      <c r="O18" s="201">
        <f>' Plani i Veprimit 2026-2027 '!X114</f>
        <v>0</v>
      </c>
      <c r="P18" s="201">
        <f>' Plani i Veprimit 2026-2027 '!Y114</f>
        <v>0</v>
      </c>
      <c r="Q18" s="59">
        <f>I18/96.2</f>
        <v>37422.037422037421</v>
      </c>
    </row>
    <row r="19" spans="2:19" ht="56.25" customHeight="1" x14ac:dyDescent="0.25">
      <c r="B19" s="214" t="s">
        <v>262</v>
      </c>
      <c r="C19" s="198" t="s">
        <v>69</v>
      </c>
      <c r="D19" s="198" t="s">
        <v>337</v>
      </c>
      <c r="E19" s="199">
        <v>2026</v>
      </c>
      <c r="F19" s="199">
        <v>2027</v>
      </c>
      <c r="G19" s="200">
        <f>' Plani i Veprimit 2026-2027 '!O122</f>
        <v>762850000</v>
      </c>
      <c r="H19" s="200">
        <f>' Plani i Veprimit 2026-2027 '!P122</f>
        <v>0</v>
      </c>
      <c r="I19" s="201">
        <f>' Plani i Veprimit 2026-2027 '!Q122</f>
        <v>762850000</v>
      </c>
      <c r="J19" s="200">
        <f>' Plani i Veprimit 2026-2027 '!R122</f>
        <v>762850000</v>
      </c>
      <c r="K19" s="200">
        <f>' Plani i Veprimit 2026-2027 '!S122</f>
        <v>0</v>
      </c>
      <c r="L19" s="201">
        <f>' Plani i Veprimit 2026-2027 '!T122</f>
        <v>762850000</v>
      </c>
      <c r="M19" s="200">
        <f>' Plani i Veprimit 2026-2027 '!U122</f>
        <v>0</v>
      </c>
      <c r="N19" s="200">
        <f>' Plani i Veprimit 2026-2027 '!V122</f>
        <v>0</v>
      </c>
      <c r="O19" s="201">
        <f>' Plani i Veprimit 2026-2027 '!X122</f>
        <v>0</v>
      </c>
      <c r="P19" s="201">
        <f>' Plani i Veprimit 2026-2027 '!Y122</f>
        <v>0</v>
      </c>
      <c r="Q19" s="59">
        <f>I19/96.2</f>
        <v>7929833.6798336795</v>
      </c>
    </row>
    <row r="20" spans="2:19" s="206" customFormat="1" ht="52.5" customHeight="1" x14ac:dyDescent="0.25">
      <c r="B20" s="214" t="s">
        <v>271</v>
      </c>
      <c r="C20" s="198" t="s">
        <v>69</v>
      </c>
      <c r="D20" s="198" t="s">
        <v>337</v>
      </c>
      <c r="E20" s="199">
        <v>2026</v>
      </c>
      <c r="F20" s="199">
        <v>2027</v>
      </c>
      <c r="G20" s="200">
        <f>' Plani i Veprimit 2026-2027 '!O126</f>
        <v>0</v>
      </c>
      <c r="H20" s="200">
        <f>' Plani i Veprimit 2026-2027 '!P126</f>
        <v>92800000</v>
      </c>
      <c r="I20" s="201">
        <f>' Plani i Veprimit 2026-2027 '!Q126</f>
        <v>92800000</v>
      </c>
      <c r="J20" s="200">
        <f>' Plani i Veprimit 2026-2027 '!R126</f>
        <v>0</v>
      </c>
      <c r="K20" s="200">
        <f>' Plani i Veprimit 2026-2027 '!S126</f>
        <v>92800000</v>
      </c>
      <c r="L20" s="201">
        <f>' Plani i Veprimit 2026-2027 '!T126</f>
        <v>92800000</v>
      </c>
      <c r="M20" s="200">
        <f>' Plani i Veprimit 2026-2027 '!U126</f>
        <v>0</v>
      </c>
      <c r="N20" s="200">
        <f>' Plani i Veprimit 2026-2027 '!V126</f>
        <v>0</v>
      </c>
      <c r="O20" s="201">
        <f>' Plani i Veprimit 2026-2027 '!X126</f>
        <v>0</v>
      </c>
      <c r="P20" s="201">
        <f>' Plani i Veprimit 2026-2027 '!Y126</f>
        <v>0</v>
      </c>
      <c r="Q20" s="59">
        <f>I20/96.2</f>
        <v>964656.96465696464</v>
      </c>
      <c r="R20" s="58"/>
      <c r="S20" s="58"/>
    </row>
    <row r="21" spans="2:19" ht="65.25" customHeight="1" x14ac:dyDescent="0.25">
      <c r="B21" s="214" t="s">
        <v>338</v>
      </c>
      <c r="C21" s="198" t="s">
        <v>69</v>
      </c>
      <c r="D21" s="198" t="s">
        <v>337</v>
      </c>
      <c r="E21" s="199">
        <v>2026</v>
      </c>
      <c r="F21" s="199">
        <v>2027</v>
      </c>
      <c r="G21" s="200">
        <f>' Plani i Veprimit 2026-2027 '!O131</f>
        <v>800000</v>
      </c>
      <c r="H21" s="200">
        <f>' Plani i Veprimit 2026-2027 '!P131</f>
        <v>0</v>
      </c>
      <c r="I21" s="201">
        <f>' Plani i Veprimit 2026-2027 '!Q131</f>
        <v>800000</v>
      </c>
      <c r="J21" s="200">
        <f>' Plani i Veprimit 2026-2027 '!R131</f>
        <v>800000</v>
      </c>
      <c r="K21" s="200">
        <f>' Plani i Veprimit 2026-2027 '!S131</f>
        <v>0</v>
      </c>
      <c r="L21" s="201">
        <f>' Plani i Veprimit 2026-2027 '!T131</f>
        <v>800000</v>
      </c>
      <c r="M21" s="200">
        <f>' Plani i Veprimit 2026-2027 '!U131</f>
        <v>0</v>
      </c>
      <c r="N21" s="200">
        <f>' Plani i Veprimit 2026-2027 '!V131</f>
        <v>0</v>
      </c>
      <c r="O21" s="201">
        <f>' Plani i Veprimit 2026-2027 '!X131</f>
        <v>0</v>
      </c>
      <c r="P21" s="201">
        <f>' Plani i Veprimit 2026-2027 '!Y131</f>
        <v>0</v>
      </c>
      <c r="Q21" s="59">
        <f>I21/96.2</f>
        <v>8316.0083160083159</v>
      </c>
    </row>
    <row r="22" spans="2:19" s="206" customFormat="1" ht="48.75" customHeight="1" x14ac:dyDescent="0.25">
      <c r="B22" s="216" t="s">
        <v>339</v>
      </c>
      <c r="C22" s="203"/>
      <c r="D22" s="203"/>
      <c r="E22" s="203"/>
      <c r="F22" s="203"/>
      <c r="G22" s="204">
        <f t="shared" ref="G22:Q22" si="2">SUM(G17:G21)</f>
        <v>1095740398</v>
      </c>
      <c r="H22" s="204">
        <f t="shared" si="2"/>
        <v>170740000</v>
      </c>
      <c r="I22" s="204">
        <f t="shared" si="2"/>
        <v>1266480398</v>
      </c>
      <c r="J22" s="204">
        <f t="shared" si="2"/>
        <v>1095740398</v>
      </c>
      <c r="K22" s="204">
        <f t="shared" si="2"/>
        <v>170740000</v>
      </c>
      <c r="L22" s="204">
        <f t="shared" si="2"/>
        <v>1266480398</v>
      </c>
      <c r="M22" s="204">
        <f t="shared" si="2"/>
        <v>0</v>
      </c>
      <c r="N22" s="204">
        <f t="shared" si="2"/>
        <v>0</v>
      </c>
      <c r="O22" s="204">
        <f t="shared" si="2"/>
        <v>0</v>
      </c>
      <c r="P22" s="204">
        <f t="shared" si="2"/>
        <v>0</v>
      </c>
      <c r="Q22" s="205">
        <f t="shared" si="2"/>
        <v>13165076.9022869</v>
      </c>
      <c r="R22" s="58"/>
      <c r="S22" s="58"/>
    </row>
    <row r="23" spans="2:19" ht="72.75" customHeight="1" x14ac:dyDescent="0.25">
      <c r="B23" s="267" t="s">
        <v>340</v>
      </c>
      <c r="C23" s="267"/>
      <c r="D23" s="267"/>
      <c r="E23" s="267"/>
      <c r="F23" s="267"/>
      <c r="G23" s="267"/>
      <c r="H23" s="267"/>
      <c r="I23" s="267"/>
      <c r="J23" s="267"/>
      <c r="K23" s="267"/>
      <c r="L23" s="267"/>
      <c r="M23" s="267"/>
      <c r="N23" s="267"/>
      <c r="O23" s="267"/>
      <c r="P23" s="267"/>
      <c r="Q23" s="267"/>
    </row>
    <row r="24" spans="2:19" ht="27.75" customHeight="1" x14ac:dyDescent="0.25">
      <c r="B24" s="268" t="s">
        <v>341</v>
      </c>
      <c r="C24" s="269" t="s">
        <v>6</v>
      </c>
      <c r="D24" s="269"/>
      <c r="E24" s="269" t="s">
        <v>7</v>
      </c>
      <c r="F24" s="269"/>
      <c r="G24" s="269" t="s">
        <v>308</v>
      </c>
      <c r="H24" s="269"/>
      <c r="I24" s="269"/>
      <c r="J24" s="269" t="s">
        <v>309</v>
      </c>
      <c r="K24" s="269"/>
      <c r="L24" s="269"/>
      <c r="M24" s="269"/>
      <c r="N24" s="269"/>
      <c r="O24" s="269"/>
      <c r="P24" s="269" t="s">
        <v>310</v>
      </c>
      <c r="Q24" s="270" t="s">
        <v>311</v>
      </c>
    </row>
    <row r="25" spans="2:19" ht="27.75" customHeight="1" x14ac:dyDescent="0.25">
      <c r="B25" s="268"/>
      <c r="C25" s="269" t="s">
        <v>16</v>
      </c>
      <c r="D25" s="269" t="s">
        <v>237</v>
      </c>
      <c r="E25" s="269" t="s">
        <v>312</v>
      </c>
      <c r="F25" s="269" t="s">
        <v>313</v>
      </c>
      <c r="G25" s="269"/>
      <c r="H25" s="269"/>
      <c r="I25" s="269"/>
      <c r="J25" s="269" t="s">
        <v>314</v>
      </c>
      <c r="K25" s="269"/>
      <c r="L25" s="269"/>
      <c r="M25" s="269" t="s">
        <v>315</v>
      </c>
      <c r="N25" s="269"/>
      <c r="O25" s="269"/>
      <c r="P25" s="269"/>
      <c r="Q25" s="270"/>
    </row>
    <row r="26" spans="2:19" ht="27.75" customHeight="1" x14ac:dyDescent="0.25">
      <c r="B26" s="268"/>
      <c r="C26" s="268"/>
      <c r="D26" s="268"/>
      <c r="E26" s="268"/>
      <c r="F26" s="268"/>
      <c r="G26" s="195" t="s">
        <v>22</v>
      </c>
      <c r="H26" s="196" t="s">
        <v>23</v>
      </c>
      <c r="I26" s="197" t="s">
        <v>24</v>
      </c>
      <c r="J26" s="195" t="s">
        <v>22</v>
      </c>
      <c r="K26" s="196" t="s">
        <v>23</v>
      </c>
      <c r="L26" s="197" t="s">
        <v>25</v>
      </c>
      <c r="M26" s="195" t="s">
        <v>22</v>
      </c>
      <c r="N26" s="196" t="s">
        <v>23</v>
      </c>
      <c r="O26" s="197" t="s">
        <v>316</v>
      </c>
      <c r="P26" s="197"/>
      <c r="Q26" s="270"/>
    </row>
    <row r="27" spans="2:19" ht="88.5" customHeight="1" x14ac:dyDescent="0.25">
      <c r="B27" s="60" t="s">
        <v>342</v>
      </c>
      <c r="C27" s="198" t="s">
        <v>69</v>
      </c>
      <c r="D27" s="198" t="s">
        <v>337</v>
      </c>
      <c r="E27" s="199">
        <v>2026</v>
      </c>
      <c r="F27" s="199">
        <v>2027</v>
      </c>
      <c r="G27" s="200">
        <f>' Plani i Veprimit 2026-2027 '!O144</f>
        <v>2120000</v>
      </c>
      <c r="H27" s="200">
        <f>' Plani i Veprimit 2026-2027 '!P144</f>
        <v>0</v>
      </c>
      <c r="I27" s="201">
        <f>' Plani i Veprimit 2026-2027 '!Q144</f>
        <v>2120000</v>
      </c>
      <c r="J27" s="200">
        <f>' Plani i Veprimit 2026-2027 '!R144</f>
        <v>2120000</v>
      </c>
      <c r="K27" s="200">
        <f>' Plani i Veprimit 2026-2027 '!S144</f>
        <v>0</v>
      </c>
      <c r="L27" s="201">
        <f>' Plani i Veprimit 2026-2027 '!T144</f>
        <v>2120000</v>
      </c>
      <c r="M27" s="200">
        <f>' Plani i Veprimit 2026-2027 '!U144</f>
        <v>0</v>
      </c>
      <c r="N27" s="200">
        <f>' Plani i Veprimit 2026-2027 '!V144</f>
        <v>0</v>
      </c>
      <c r="O27" s="201">
        <f>' Plani i Veprimit 2026-2027 '!X144</f>
        <v>0</v>
      </c>
      <c r="P27" s="201">
        <f>' Plani i Veprimit 2026-2027 '!Y144</f>
        <v>0</v>
      </c>
      <c r="Q27" s="59">
        <f>I27/96.2</f>
        <v>22037.422037422039</v>
      </c>
    </row>
    <row r="28" spans="2:19" ht="88.5" customHeight="1" x14ac:dyDescent="0.25">
      <c r="B28" s="60" t="s">
        <v>343</v>
      </c>
      <c r="C28" s="198" t="s">
        <v>69</v>
      </c>
      <c r="D28" s="198" t="s">
        <v>337</v>
      </c>
      <c r="E28" s="199">
        <v>2026</v>
      </c>
      <c r="F28" s="199">
        <v>2027</v>
      </c>
      <c r="G28" s="200">
        <f>' Plani i Veprimit 2026-2027 '!O151</f>
        <v>2370322</v>
      </c>
      <c r="H28" s="200">
        <f>' Plani i Veprimit 2026-2027 '!P151</f>
        <v>0</v>
      </c>
      <c r="I28" s="201">
        <f>' Plani i Veprimit 2026-2027 '!Q151</f>
        <v>2370322</v>
      </c>
      <c r="J28" s="200">
        <f>' Plani i Veprimit 2026-2027 '!R151</f>
        <v>2370322</v>
      </c>
      <c r="K28" s="200">
        <f>' Plani i Veprimit 2026-2027 '!S151</f>
        <v>0</v>
      </c>
      <c r="L28" s="201">
        <f>' Plani i Veprimit 2026-2027 '!T151</f>
        <v>2370322</v>
      </c>
      <c r="M28" s="200">
        <f>' Plani i Veprimit 2026-2027 '!U151</f>
        <v>0</v>
      </c>
      <c r="N28" s="200">
        <f>' Plani i Veprimit 2026-2027 '!V151</f>
        <v>0</v>
      </c>
      <c r="O28" s="201">
        <f>' Plani i Veprimit 2026-2027 '!X151</f>
        <v>0</v>
      </c>
      <c r="P28" s="201">
        <f>' Plani i Veprimit 2026-2027 '!Y151</f>
        <v>0</v>
      </c>
      <c r="Q28" s="59">
        <f>I28/96.2</f>
        <v>24639.521829521829</v>
      </c>
    </row>
    <row r="29" spans="2:19" ht="45" customHeight="1" x14ac:dyDescent="0.25">
      <c r="B29" s="60" t="s">
        <v>344</v>
      </c>
      <c r="C29" s="198" t="s">
        <v>69</v>
      </c>
      <c r="D29" s="198" t="s">
        <v>337</v>
      </c>
      <c r="E29" s="199">
        <v>2026</v>
      </c>
      <c r="F29" s="199">
        <v>2027</v>
      </c>
      <c r="G29" s="200">
        <f>' Plani i Veprimit 2026-2027 '!O155</f>
        <v>1200000</v>
      </c>
      <c r="H29" s="200">
        <f>' Plani i Veprimit 2026-2027 '!P155</f>
        <v>0</v>
      </c>
      <c r="I29" s="201">
        <f>' Plani i Veprimit 2026-2027 '!Q155</f>
        <v>1200000</v>
      </c>
      <c r="J29" s="200">
        <f>' Plani i Veprimit 2026-2027 '!R155</f>
        <v>1200000</v>
      </c>
      <c r="K29" s="200">
        <f>' Plani i Veprimit 2026-2027 '!S155</f>
        <v>0</v>
      </c>
      <c r="L29" s="201">
        <f>' Plani i Veprimit 2026-2027 '!T155</f>
        <v>1200000</v>
      </c>
      <c r="M29" s="200">
        <f>' Plani i Veprimit 2026-2027 '!U155</f>
        <v>0</v>
      </c>
      <c r="N29" s="200">
        <f>' Plani i Veprimit 2026-2027 '!V155</f>
        <v>0</v>
      </c>
      <c r="O29" s="201">
        <f>' Plani i Veprimit 2026-2027 '!X155</f>
        <v>0</v>
      </c>
      <c r="P29" s="201">
        <f>' Plani i Veprimit 2026-2027 '!Y155</f>
        <v>0</v>
      </c>
      <c r="Q29" s="59">
        <f>I29/96.2</f>
        <v>12474.012474012474</v>
      </c>
    </row>
    <row r="30" spans="2:19" ht="47.25" customHeight="1" x14ac:dyDescent="0.25">
      <c r="B30" s="217" t="s">
        <v>345</v>
      </c>
      <c r="C30" s="203"/>
      <c r="D30" s="203"/>
      <c r="E30" s="203"/>
      <c r="F30" s="203"/>
      <c r="G30" s="204">
        <f t="shared" ref="G30:Q30" si="3">SUM(G27:G29)</f>
        <v>5690322</v>
      </c>
      <c r="H30" s="204">
        <f t="shared" si="3"/>
        <v>0</v>
      </c>
      <c r="I30" s="204">
        <f t="shared" si="3"/>
        <v>5690322</v>
      </c>
      <c r="J30" s="204">
        <f t="shared" si="3"/>
        <v>5690322</v>
      </c>
      <c r="K30" s="204">
        <f t="shared" si="3"/>
        <v>0</v>
      </c>
      <c r="L30" s="204">
        <f t="shared" si="3"/>
        <v>5690322</v>
      </c>
      <c r="M30" s="204">
        <f t="shared" si="3"/>
        <v>0</v>
      </c>
      <c r="N30" s="204">
        <f t="shared" si="3"/>
        <v>0</v>
      </c>
      <c r="O30" s="204">
        <f t="shared" si="3"/>
        <v>0</v>
      </c>
      <c r="P30" s="204">
        <f t="shared" si="3"/>
        <v>0</v>
      </c>
      <c r="Q30" s="205">
        <f t="shared" si="3"/>
        <v>59150.956340956342</v>
      </c>
    </row>
    <row r="31" spans="2:19" ht="27.75" customHeight="1" x14ac:dyDescent="0.25">
      <c r="B31" s="207" t="s">
        <v>346</v>
      </c>
      <c r="C31" s="208"/>
      <c r="D31" s="208"/>
      <c r="E31" s="208"/>
      <c r="F31" s="208"/>
      <c r="G31" s="209">
        <f t="shared" ref="G31:Q31" si="4">G12+G22+G30</f>
        <v>2284161174.75</v>
      </c>
      <c r="H31" s="209">
        <f t="shared" si="4"/>
        <v>841469507.75</v>
      </c>
      <c r="I31" s="209">
        <f t="shared" si="4"/>
        <v>3125630682.5</v>
      </c>
      <c r="J31" s="209">
        <f t="shared" si="4"/>
        <v>2182277100</v>
      </c>
      <c r="K31" s="209">
        <f t="shared" si="4"/>
        <v>170740000</v>
      </c>
      <c r="L31" s="209">
        <f t="shared" si="4"/>
        <v>2353017100</v>
      </c>
      <c r="M31" s="209">
        <f t="shared" si="4"/>
        <v>101884074.75</v>
      </c>
      <c r="N31" s="209">
        <f t="shared" si="4"/>
        <v>670729507.75</v>
      </c>
      <c r="O31" s="209">
        <f t="shared" si="4"/>
        <v>772613582.5</v>
      </c>
      <c r="P31" s="209">
        <f t="shared" si="4"/>
        <v>0</v>
      </c>
      <c r="Q31" s="209">
        <f t="shared" si="4"/>
        <v>32490963.435550932</v>
      </c>
    </row>
    <row r="32" spans="2:19" ht="27.75" customHeight="1" x14ac:dyDescent="0.25"/>
    <row r="33" spans="7:19" ht="27.75" customHeight="1" x14ac:dyDescent="0.25"/>
    <row r="34" spans="7:19" ht="27.75" customHeight="1" x14ac:dyDescent="0.25"/>
    <row r="35" spans="7:19" ht="27.75" customHeight="1" x14ac:dyDescent="0.25">
      <c r="J35" s="210"/>
      <c r="K35" s="210" t="s">
        <v>347</v>
      </c>
      <c r="L35" s="210" t="s">
        <v>348</v>
      </c>
      <c r="M35" s="210" t="s">
        <v>349</v>
      </c>
    </row>
    <row r="36" spans="7:19" ht="27.75" customHeight="1" x14ac:dyDescent="0.25">
      <c r="G36" s="211" t="s">
        <v>346</v>
      </c>
      <c r="H36" s="212">
        <f>I31</f>
        <v>3125630682.5</v>
      </c>
      <c r="J36" s="210" t="s">
        <v>350</v>
      </c>
      <c r="K36" s="210">
        <f>G12</f>
        <v>1182730454.75</v>
      </c>
      <c r="L36" s="210">
        <f>H12</f>
        <v>670729507.75</v>
      </c>
      <c r="M36" s="210">
        <f>K36+L36</f>
        <v>1853459962.5</v>
      </c>
    </row>
    <row r="37" spans="7:19" ht="27.75" customHeight="1" x14ac:dyDescent="0.25">
      <c r="G37" s="211" t="s">
        <v>314</v>
      </c>
      <c r="H37" s="212">
        <f>L31</f>
        <v>2353017100</v>
      </c>
      <c r="J37" s="210" t="s">
        <v>351</v>
      </c>
      <c r="K37" s="210">
        <f>G22</f>
        <v>1095740398</v>
      </c>
      <c r="L37" s="210">
        <f>H22</f>
        <v>170740000</v>
      </c>
      <c r="M37" s="210">
        <f>K37+L37</f>
        <v>1266480398</v>
      </c>
    </row>
    <row r="38" spans="7:19" ht="27.75" customHeight="1" x14ac:dyDescent="0.25">
      <c r="G38" s="211" t="s">
        <v>352</v>
      </c>
      <c r="H38" s="212">
        <f>O31</f>
        <v>772613582.5</v>
      </c>
      <c r="J38" s="210" t="s">
        <v>353</v>
      </c>
      <c r="K38" s="210">
        <f>G30</f>
        <v>5690322</v>
      </c>
      <c r="L38" s="210">
        <f>H30</f>
        <v>0</v>
      </c>
      <c r="M38" s="210">
        <f>K38+L38</f>
        <v>5690322</v>
      </c>
    </row>
    <row r="39" spans="7:19" ht="27.75" customHeight="1" x14ac:dyDescent="0.25">
      <c r="G39" s="211" t="s">
        <v>354</v>
      </c>
      <c r="H39" s="212">
        <f>H36-H37-H38</f>
        <v>0</v>
      </c>
      <c r="N39"/>
      <c r="O39" s="58"/>
      <c r="P39" s="58"/>
      <c r="Q39"/>
      <c r="R39"/>
      <c r="S39"/>
    </row>
    <row r="40" spans="7:19" ht="10.5" customHeight="1" x14ac:dyDescent="0.25"/>
    <row r="41" spans="7:19" ht="15.75" customHeight="1" x14ac:dyDescent="0.25"/>
    <row r="42" spans="7:19" ht="27.75" customHeight="1" x14ac:dyDescent="0.25">
      <c r="G42" s="213" t="s">
        <v>355</v>
      </c>
      <c r="H42" s="213">
        <f>G31</f>
        <v>2284161174.75</v>
      </c>
    </row>
    <row r="43" spans="7:19" ht="27.75" customHeight="1" x14ac:dyDescent="0.25">
      <c r="G43" s="213" t="s">
        <v>356</v>
      </c>
      <c r="H43" s="213">
        <f>H31</f>
        <v>841469507.75</v>
      </c>
    </row>
    <row r="44" spans="7:19" ht="27.75" customHeight="1" x14ac:dyDescent="0.25">
      <c r="G44" s="213" t="s">
        <v>357</v>
      </c>
      <c r="H44" s="213">
        <f>I31</f>
        <v>3125630682.5</v>
      </c>
    </row>
    <row r="45" spans="7:19" ht="35.25" customHeight="1" x14ac:dyDescent="0.25"/>
    <row r="46" spans="7:19" ht="35.25" customHeight="1" x14ac:dyDescent="0.25"/>
    <row r="47" spans="7:19" ht="35.25" customHeight="1" x14ac:dyDescent="0.25"/>
    <row r="48" spans="7:19" ht="35.25" customHeight="1" x14ac:dyDescent="0.25"/>
  </sheetData>
  <mergeCells count="42">
    <mergeCell ref="B2:Q2"/>
    <mergeCell ref="B3:B5"/>
    <mergeCell ref="C3:D3"/>
    <mergeCell ref="E3:F3"/>
    <mergeCell ref="G3:I4"/>
    <mergeCell ref="J3:O3"/>
    <mergeCell ref="P3:P4"/>
    <mergeCell ref="Q3:Q5"/>
    <mergeCell ref="C4:C5"/>
    <mergeCell ref="D4:D5"/>
    <mergeCell ref="E4:E5"/>
    <mergeCell ref="F4:F5"/>
    <mergeCell ref="J4:L4"/>
    <mergeCell ref="M4:O4"/>
    <mergeCell ref="B13:Q13"/>
    <mergeCell ref="B14:B16"/>
    <mergeCell ref="C14:D14"/>
    <mergeCell ref="E14:F14"/>
    <mergeCell ref="G14:I15"/>
    <mergeCell ref="J14:O14"/>
    <mergeCell ref="P14:P15"/>
    <mergeCell ref="Q14:Q16"/>
    <mergeCell ref="C15:C16"/>
    <mergeCell ref="D15:D16"/>
    <mergeCell ref="E15:E16"/>
    <mergeCell ref="F15:F16"/>
    <mergeCell ref="J15:L15"/>
    <mergeCell ref="M15:O15"/>
    <mergeCell ref="B23:Q23"/>
    <mergeCell ref="B24:B26"/>
    <mergeCell ref="C24:D24"/>
    <mergeCell ref="E24:F24"/>
    <mergeCell ref="G24:I25"/>
    <mergeCell ref="J24:O24"/>
    <mergeCell ref="P24:P25"/>
    <mergeCell ref="Q24:Q26"/>
    <mergeCell ref="C25:C26"/>
    <mergeCell ref="D25:D26"/>
    <mergeCell ref="E25:E26"/>
    <mergeCell ref="F25:F26"/>
    <mergeCell ref="J25:L25"/>
    <mergeCell ref="M25:O25"/>
  </mergeCells>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sheetPr>
  <dimension ref="A1:G20"/>
  <sheetViews>
    <sheetView zoomScaleNormal="100" workbookViewId="0">
      <selection activeCell="A2" sqref="A2:F13"/>
    </sheetView>
  </sheetViews>
  <sheetFormatPr defaultColWidth="8.7109375" defaultRowHeight="15" x14ac:dyDescent="0.25"/>
  <cols>
    <col min="1" max="1" width="30.42578125" customWidth="1"/>
    <col min="2" max="2" width="14.85546875" customWidth="1"/>
    <col min="3" max="3" width="15.140625" customWidth="1"/>
    <col min="4" max="4" width="14.42578125" customWidth="1"/>
    <col min="5" max="5" width="15.85546875" customWidth="1"/>
    <col min="6" max="6" width="17" customWidth="1"/>
    <col min="7" max="7" width="27.140625" customWidth="1"/>
  </cols>
  <sheetData>
    <row r="1" spans="1:7" ht="15.75" customHeight="1" thickBot="1" x14ac:dyDescent="0.3">
      <c r="A1" s="276" t="s">
        <v>358</v>
      </c>
      <c r="B1" s="276"/>
      <c r="C1" s="276"/>
      <c r="D1" s="276"/>
      <c r="E1" s="276"/>
      <c r="F1" s="276"/>
    </row>
    <row r="2" spans="1:7" ht="24" customHeight="1" thickBot="1" x14ac:dyDescent="0.3">
      <c r="A2" s="277" t="s">
        <v>359</v>
      </c>
      <c r="B2" s="278" t="s">
        <v>360</v>
      </c>
      <c r="C2" s="61" t="s">
        <v>361</v>
      </c>
      <c r="D2" s="188" t="s">
        <v>362</v>
      </c>
      <c r="E2" s="61" t="s">
        <v>363</v>
      </c>
      <c r="F2" s="62" t="s">
        <v>364</v>
      </c>
    </row>
    <row r="3" spans="1:7" ht="15" customHeight="1" thickBot="1" x14ac:dyDescent="0.3">
      <c r="A3" s="277"/>
      <c r="B3" s="278"/>
      <c r="C3" s="63" t="s">
        <v>365</v>
      </c>
      <c r="D3" s="189" t="s">
        <v>314</v>
      </c>
      <c r="E3" s="63" t="s">
        <v>314</v>
      </c>
      <c r="F3" s="64" t="s">
        <v>365</v>
      </c>
    </row>
    <row r="4" spans="1:7" ht="24.75" customHeight="1" thickBot="1" x14ac:dyDescent="0.3">
      <c r="A4" s="277"/>
      <c r="B4" s="278"/>
      <c r="C4" s="65"/>
      <c r="D4" s="190" t="s">
        <v>366</v>
      </c>
      <c r="E4" s="66" t="s">
        <v>367</v>
      </c>
      <c r="F4" s="67"/>
    </row>
    <row r="5" spans="1:7" ht="44.25" customHeight="1" thickBot="1" x14ac:dyDescent="0.3">
      <c r="A5" s="279" t="s">
        <v>368</v>
      </c>
      <c r="B5" s="68" t="s">
        <v>22</v>
      </c>
      <c r="C5" s="69">
        <f>'Qëllimi i Politikave'!G12</f>
        <v>1182730454.75</v>
      </c>
      <c r="D5" s="191">
        <f>'Qëllimi i Politikave'!J12</f>
        <v>1080846380</v>
      </c>
      <c r="E5" s="69">
        <f>'Qëllimi i Politikave'!M12</f>
        <v>101884074.75</v>
      </c>
      <c r="F5" s="272">
        <f>(C5+C6)-(D5+D6)-(E5+E6)</f>
        <v>0</v>
      </c>
    </row>
    <row r="6" spans="1:7" ht="30.75" customHeight="1" thickBot="1" x14ac:dyDescent="0.3">
      <c r="A6" s="279"/>
      <c r="B6" s="70" t="s">
        <v>23</v>
      </c>
      <c r="C6" s="71">
        <f>'Qëllimi i Politikave'!H12</f>
        <v>670729507.75</v>
      </c>
      <c r="D6" s="192">
        <f>'Qëllimi i Politikave'!K12</f>
        <v>0</v>
      </c>
      <c r="E6" s="71">
        <f>'Qëllimi i Politikave'!N12</f>
        <v>670729507.75</v>
      </c>
      <c r="F6" s="272"/>
    </row>
    <row r="7" spans="1:7" ht="31.5" customHeight="1" thickBot="1" x14ac:dyDescent="0.3">
      <c r="A7" s="271" t="s">
        <v>369</v>
      </c>
      <c r="B7" s="68" t="s">
        <v>22</v>
      </c>
      <c r="C7" s="69">
        <f>'Qëllimi i Politikave'!G22</f>
        <v>1095740398</v>
      </c>
      <c r="D7" s="191">
        <f>'Qëllimi i Politikave'!J22</f>
        <v>1095740398</v>
      </c>
      <c r="E7" s="69">
        <f>'Qëllimi i Politikave'!M22</f>
        <v>0</v>
      </c>
      <c r="F7" s="272">
        <f>(C7+C8)-(D7+D8)-(E7+E8)</f>
        <v>0</v>
      </c>
      <c r="G7" s="58"/>
    </row>
    <row r="8" spans="1:7" ht="23.25" customHeight="1" thickBot="1" x14ac:dyDescent="0.3">
      <c r="A8" s="271"/>
      <c r="B8" s="70" t="s">
        <v>23</v>
      </c>
      <c r="C8" s="71">
        <f>'Qëllimi i Politikave'!H22</f>
        <v>170740000</v>
      </c>
      <c r="D8" s="192">
        <f>'Qëllimi i Politikave'!K22</f>
        <v>170740000</v>
      </c>
      <c r="E8" s="69">
        <f>'Qëllimi i Politikave'!N22</f>
        <v>0</v>
      </c>
      <c r="F8" s="272"/>
    </row>
    <row r="9" spans="1:7" ht="45" customHeight="1" thickBot="1" x14ac:dyDescent="0.3">
      <c r="A9" s="273" t="s">
        <v>370</v>
      </c>
      <c r="B9" s="68" t="s">
        <v>22</v>
      </c>
      <c r="C9" s="69">
        <f>'Qëllimi i Politikave'!G30</f>
        <v>5690322</v>
      </c>
      <c r="D9" s="191">
        <f>'Qëllimi i Politikave'!J30</f>
        <v>5690322</v>
      </c>
      <c r="E9" s="69">
        <f>'Qëllimi i Politikave'!M30</f>
        <v>0</v>
      </c>
      <c r="F9" s="272">
        <f>(C9+C10)-(D9+D10)-(E9+E10)</f>
        <v>0</v>
      </c>
      <c r="G9" s="72"/>
    </row>
    <row r="10" spans="1:7" ht="36.75" customHeight="1" thickBot="1" x14ac:dyDescent="0.3">
      <c r="A10" s="273"/>
      <c r="B10" s="70" t="s">
        <v>23</v>
      </c>
      <c r="C10" s="71">
        <f>'Qëllimi i Politikave'!H30</f>
        <v>0</v>
      </c>
      <c r="D10" s="192">
        <f>'Qëllimi i Politikave'!K30</f>
        <v>0</v>
      </c>
      <c r="E10" s="69">
        <f>'Qëllimi i Politikave'!N30</f>
        <v>0</v>
      </c>
      <c r="F10" s="272"/>
    </row>
    <row r="11" spans="1:7" ht="26.25" customHeight="1" thickBot="1" x14ac:dyDescent="0.3">
      <c r="A11" s="73" t="s">
        <v>371</v>
      </c>
      <c r="B11" s="74"/>
      <c r="C11" s="75">
        <f>SUM(C5:C10)</f>
        <v>3125630682.5</v>
      </c>
      <c r="D11" s="193">
        <f>SUM(D5:D10)</f>
        <v>2353017100</v>
      </c>
      <c r="E11" s="75">
        <f>SUM(E5:E10)</f>
        <v>772613582.5</v>
      </c>
      <c r="F11" s="75">
        <f>SUM(F5:F10)</f>
        <v>0</v>
      </c>
    </row>
    <row r="12" spans="1:7" ht="15" customHeight="1" thickBot="1" x14ac:dyDescent="0.3">
      <c r="A12" s="76" t="s">
        <v>372</v>
      </c>
      <c r="B12" s="274"/>
      <c r="C12" s="275">
        <f>C11/96.2</f>
        <v>32490963.435550936</v>
      </c>
      <c r="D12" s="275">
        <f>D11/96.2</f>
        <v>24459637.214137215</v>
      </c>
      <c r="E12" s="275">
        <f>E11/96.2</f>
        <v>8031326.2214137213</v>
      </c>
      <c r="F12" s="275">
        <f>F11/96.2</f>
        <v>0</v>
      </c>
    </row>
    <row r="13" spans="1:7" ht="18.75" customHeight="1" thickBot="1" x14ac:dyDescent="0.3">
      <c r="A13" s="77" t="s">
        <v>373</v>
      </c>
      <c r="B13" s="274"/>
      <c r="C13" s="274"/>
      <c r="D13" s="274"/>
      <c r="E13" s="274"/>
      <c r="F13" s="274"/>
    </row>
    <row r="15" spans="1:7" ht="15" customHeight="1" x14ac:dyDescent="0.25">
      <c r="D15" s="58"/>
      <c r="E15" s="58"/>
    </row>
    <row r="16" spans="1:7" ht="15" customHeight="1" x14ac:dyDescent="0.25">
      <c r="C16" s="78"/>
      <c r="E16" s="78"/>
    </row>
    <row r="17" spans="5:6" ht="15" customHeight="1" x14ac:dyDescent="0.25">
      <c r="E17" s="78"/>
    </row>
    <row r="18" spans="5:6" ht="15" customHeight="1" x14ac:dyDescent="0.25">
      <c r="E18" s="78"/>
      <c r="F18" s="78"/>
    </row>
    <row r="20" spans="5:6" ht="15" customHeight="1" x14ac:dyDescent="0.25">
      <c r="E20" s="78"/>
      <c r="F20" s="78"/>
    </row>
  </sheetData>
  <mergeCells count="14">
    <mergeCell ref="A1:F1"/>
    <mergeCell ref="A2:A4"/>
    <mergeCell ref="B2:B4"/>
    <mergeCell ref="A5:A6"/>
    <mergeCell ref="F5:F6"/>
    <mergeCell ref="A7:A8"/>
    <mergeCell ref="F7:F8"/>
    <mergeCell ref="A9:A10"/>
    <mergeCell ref="F9:F10"/>
    <mergeCell ref="B12:B13"/>
    <mergeCell ref="C12:C13"/>
    <mergeCell ref="E12:E13"/>
    <mergeCell ref="F12:F13"/>
    <mergeCell ref="D12:D13"/>
  </mergeCell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48235"/>
    <pageSetUpPr fitToPage="1"/>
  </sheetPr>
  <dimension ref="A1"/>
  <sheetViews>
    <sheetView zoomScaleNormal="100" workbookViewId="0">
      <selection activeCell="R27" sqref="R27"/>
    </sheetView>
  </sheetViews>
  <sheetFormatPr defaultColWidth="8.5703125" defaultRowHeight="15" x14ac:dyDescent="0.25"/>
  <sheetData>
    <row r="1" ht="13.5" customHeight="1" x14ac:dyDescent="0.25"/>
  </sheetData>
  <pageMargins left="0.7" right="0.7" top="0.75" bottom="0.75" header="0.511811023622047" footer="0.511811023622047"/>
  <pageSetup paperSize="77" orientation="landscape" horizontalDpi="300" verticalDpi="300"/>
  <drawing r:id="rId1"/>
</worksheet>
</file>

<file path=docMetadata/LabelInfo.xml><?xml version="1.0" encoding="utf-8"?>
<clbl:labelList xmlns:clbl="http://schemas.microsoft.com/office/2020/mipLabelMetadata">
  <clbl:label id="{6cf46c2e-64e9-484b-aa4e-3ffc4469b01c}" enabled="1" method="Privileged" siteId="{f5d8b812-606a-42ba-8cf9-3371cfe29c7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1</vt:i4>
      </vt:variant>
    </vt:vector>
  </HeadingPairs>
  <TitlesOfParts>
    <vt:vector size="7" baseType="lpstr">
      <vt:lpstr> Plani i Veprimit 2026-2027 </vt:lpstr>
      <vt:lpstr>Qëllimi i Politikave</vt:lpstr>
      <vt:lpstr>Nevojat Kapitale</vt:lpstr>
      <vt:lpstr>Grafiku-Kostot</vt:lpstr>
      <vt:lpstr>Grafiku-Ndarja e Kostove </vt:lpstr>
      <vt:lpstr>Grafiku-Qellimi i Politikave</vt:lpstr>
      <vt:lpstr>'Nevojat Kapitale'!_Hlk14952534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Sekretariati Kufirit</dc:creator>
  <cp:keywords/>
  <dc:description/>
  <cp:revision>5</cp:revision>
  <dcterms:created xsi:type="dcterms:W3CDTF">2026-10-28T11:38:52Z</dcterms:created>
  <dcterms:modified xsi:type="dcterms:W3CDTF">2026-11-03T11:25:15Z</dcterms:modified>
  <cp:category/>
  <cp:contentStatus/>
</cp:coreProperties>
</file>